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" yWindow="0" windowWidth="5592" windowHeight="6576" activeTab="0"/>
  </bookViews>
  <sheets>
    <sheet name="IS" sheetId="1" r:id="rId1"/>
    <sheet name="BS" sheetId="2" r:id="rId2"/>
    <sheet name="CF" sheetId="3" r:id="rId3"/>
    <sheet name="ES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'BS'!$A$1:$I$82</definedName>
    <definedName name="_xlnm.Print_Area" localSheetId="2">'CF'!$A$1:$F$88</definedName>
    <definedName name="_xlnm.Print_Area" localSheetId="3">'ES'!$A$1:$J$49</definedName>
    <definedName name="_xlnm.Print_Area" localSheetId="0">'IS'!$A$1:$H$59</definedName>
  </definedNames>
  <calcPr fullCalcOnLoad="1"/>
</workbook>
</file>

<file path=xl/sharedStrings.xml><?xml version="1.0" encoding="utf-8"?>
<sst xmlns="http://schemas.openxmlformats.org/spreadsheetml/2006/main" count="220" uniqueCount="169">
  <si>
    <t>FORMOSA PROSONIC INDUSTRIES BERHAD (172312-K)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</si>
  <si>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</si>
  <si>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</si>
  <si>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</si>
  <si>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</si>
  <si>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</si>
  <si>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</si>
  <si>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</si>
  <si>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Finance costs</t>
  </si>
  <si>
    <t>Minority interests</t>
  </si>
  <si>
    <t>Individual Quarter</t>
  </si>
  <si>
    <t>Cumulative Quarter</t>
  </si>
  <si>
    <t>Current Year Quarter</t>
  </si>
  <si>
    <t>Current Year-To-Date</t>
  </si>
  <si>
    <t>Preceding Year Corresponding Period</t>
  </si>
  <si>
    <t>RM'000</t>
  </si>
  <si>
    <t>PROPERTY, PLANT &amp; EQUIPMENT</t>
  </si>
  <si>
    <t>INTANGIBLE ASSETS</t>
  </si>
  <si>
    <t>INTEREST IN SUBSIDIARY COMPANIES</t>
  </si>
  <si>
    <t>CURRENT ASSETS</t>
  </si>
  <si>
    <t>Inventories</t>
  </si>
  <si>
    <t>Amount owing to a corporate shareholder</t>
  </si>
  <si>
    <t>Tax recoverable</t>
  </si>
  <si>
    <t>Amount due from subsidiary companies</t>
  </si>
  <si>
    <t>Amount due from associated company</t>
  </si>
  <si>
    <t>Investment</t>
  </si>
  <si>
    <t>Amount due from holding company</t>
  </si>
  <si>
    <t>Cash and bank balances</t>
  </si>
  <si>
    <t>CURRENT LIABILITIES</t>
  </si>
  <si>
    <t xml:space="preserve"> Amount due to holding companies</t>
  </si>
  <si>
    <t>Amount due to related companies</t>
  </si>
  <si>
    <t>Amount owing to a director</t>
  </si>
  <si>
    <t>Hire purchase creditors</t>
  </si>
  <si>
    <t>Bank Overdraft</t>
  </si>
  <si>
    <t>Proposed dividend</t>
  </si>
  <si>
    <t>Preference Share Dividends</t>
  </si>
  <si>
    <t>As at end of current quarter</t>
  </si>
  <si>
    <t>As at preceding financial year end</t>
  </si>
  <si>
    <t xml:space="preserve"> </t>
  </si>
  <si>
    <t>CASH FLOWS FROM OPERATING ACTIVITIES</t>
  </si>
  <si>
    <t>Depreciation of property, plant and equipment</t>
  </si>
  <si>
    <t>Property, plant and equipment written off</t>
  </si>
  <si>
    <t>Interest expenses</t>
  </si>
  <si>
    <t>Interest income</t>
  </si>
  <si>
    <t>Amortisation of intangible assets</t>
  </si>
  <si>
    <t>- goodwill</t>
  </si>
  <si>
    <t>- computer software</t>
  </si>
  <si>
    <t>Interest paid</t>
  </si>
  <si>
    <t>CASH FLOWS FROM INVESTING ACTIVITIES</t>
  </si>
  <si>
    <t>Acquisition of shares from a minority shareholder in a subsidiary company</t>
  </si>
  <si>
    <t>Interest received</t>
  </si>
  <si>
    <t>Purchase of property, plant and equipment</t>
  </si>
  <si>
    <t>Purchase of intangible assets</t>
  </si>
  <si>
    <t>Proceeds from disposal of property, plant and equipment</t>
  </si>
  <si>
    <t>CASH FLOWS FROM FINANCING ACTIVITIES</t>
  </si>
  <si>
    <t>Payment of interest expenses</t>
  </si>
  <si>
    <t>Repayment of hire purchase and lease liabilities</t>
  </si>
  <si>
    <t>Dividend paid</t>
  </si>
  <si>
    <t>EXCHANGE DIFFERENCE</t>
  </si>
  <si>
    <t>As previously reported</t>
  </si>
  <si>
    <t>Foreign exchange differences on opening balances</t>
  </si>
  <si>
    <t>Share capital</t>
  </si>
  <si>
    <t>Share premium</t>
  </si>
  <si>
    <t>Capital reserve</t>
  </si>
  <si>
    <t>Property revaluation surplus</t>
  </si>
  <si>
    <t>Exchange fluctuation reserve</t>
  </si>
  <si>
    <t>Retained profits</t>
  </si>
  <si>
    <t>Total</t>
  </si>
  <si>
    <t>Currency translation difference</t>
  </si>
  <si>
    <t>the income statement</t>
  </si>
  <si>
    <t>Preceding Year Corresponding Quarter</t>
  </si>
  <si>
    <t>NET CURRENT ASSETS</t>
  </si>
  <si>
    <t>(The figures have not been audited)</t>
  </si>
  <si>
    <t>Interest Income</t>
  </si>
  <si>
    <t>Interest Expenses</t>
  </si>
  <si>
    <t>Amount due to subsidiary companies</t>
  </si>
  <si>
    <t>Acquisition of an associate company - cash acquisition</t>
  </si>
  <si>
    <t>Trade receivables</t>
  </si>
  <si>
    <t>Other receivables, deposits and prepayments</t>
  </si>
  <si>
    <t>Trade payables</t>
  </si>
  <si>
    <t>Other payables and accruals</t>
  </si>
  <si>
    <t>Issue of shares arising from ESOS</t>
  </si>
  <si>
    <t>Proceeds from issue of shares</t>
  </si>
  <si>
    <t>Operating profit before working capital changes</t>
  </si>
  <si>
    <t>CONDENSED CONSOLIDATED INCOME STATEMENTS FOR THE QUARTER</t>
  </si>
  <si>
    <t>DEFERRED TAX ASSETS</t>
  </si>
  <si>
    <t>INVESTMENT IN ASSOCIATED COMPANIES</t>
  </si>
  <si>
    <t>OTHER INVESTMENTS</t>
  </si>
  <si>
    <t>Amount owing by an associated company</t>
  </si>
  <si>
    <t>Borrowings (interest bearing)</t>
  </si>
  <si>
    <t>Amortisation of negative goodwill on</t>
  </si>
  <si>
    <t xml:space="preserve">  acquisition of an associated company</t>
  </si>
  <si>
    <t>Share of profits in associated companies</t>
  </si>
  <si>
    <t>Tax expense</t>
  </si>
  <si>
    <t>Fixed deposits with licensed banks</t>
  </si>
  <si>
    <t>Deferred tax liabilities</t>
  </si>
  <si>
    <t>Net cash used in investing activities</t>
  </si>
  <si>
    <t>Acquisition of a subsidiary company - net of cash and cash equivalents acquired</t>
  </si>
  <si>
    <t>Additional investment in an associate company</t>
  </si>
  <si>
    <t>N/A</t>
  </si>
  <si>
    <t>Taxation</t>
  </si>
  <si>
    <t>Impairment loss on goodwill</t>
  </si>
  <si>
    <t>Balance as at 1 April 2005</t>
  </si>
  <si>
    <t>Earnings per share (sen)</t>
  </si>
  <si>
    <t>Increase in other payables and accruals</t>
  </si>
  <si>
    <t>this interim financial report).</t>
  </si>
  <si>
    <t>Dividend received from an associated company</t>
  </si>
  <si>
    <t>Dividends in respect of financial year 2004</t>
  </si>
  <si>
    <t>Dividend in respect of financial year 2005</t>
  </si>
  <si>
    <t>31/03/2006</t>
  </si>
  <si>
    <t>- Page 1 -</t>
  </si>
  <si>
    <t>- Page 2 -</t>
  </si>
  <si>
    <t>- Page 3 -</t>
  </si>
  <si>
    <t>- Page 4 -</t>
  </si>
  <si>
    <t>Additional investment in a subsidiary company</t>
  </si>
  <si>
    <t>Increase in trade payables</t>
  </si>
  <si>
    <t>Net assets per share (RM)</t>
  </si>
  <si>
    <t xml:space="preserve">  of the parent (RM)</t>
  </si>
  <si>
    <t>Balance as at 1 April 2006</t>
  </si>
  <si>
    <t>30/09/2005</t>
  </si>
  <si>
    <t>Attributable to:</t>
  </si>
  <si>
    <t>Equity holders of the parents</t>
  </si>
  <si>
    <t>Equity attributable to equity holders of the parent</t>
  </si>
  <si>
    <t>TOTAL EQUITY</t>
  </si>
  <si>
    <t>Total equity</t>
  </si>
  <si>
    <t>NON-CURRENT LIABILITIES</t>
  </si>
  <si>
    <t>&lt;-----------------------Attributable to Equity Holders of the Parent------------------------&gt;</t>
  </si>
  <si>
    <t>Profit for the period</t>
  </si>
  <si>
    <t>Net profit for the financial period</t>
  </si>
  <si>
    <t>Profit before tax</t>
  </si>
  <si>
    <t>Effect of adopting FRS 3</t>
  </si>
  <si>
    <t>Revaluation reserve</t>
  </si>
  <si>
    <t>Foreign exchange reserve</t>
  </si>
  <si>
    <t>(The notes set out on pages 5 to 11 form an integral part of and should be read in conjunction with</t>
  </si>
  <si>
    <t>(The notes set out on pages 5 to 11 form an integral part of and should be read in conjunction with this interim financial report).</t>
  </si>
  <si>
    <t>Net assets per share attributable to ordinary shareholders</t>
  </si>
  <si>
    <t>Net unrealised loss on foreign exchange</t>
  </si>
  <si>
    <t>Increase in trade receivables</t>
  </si>
  <si>
    <t>Tax paid</t>
  </si>
  <si>
    <t>Drawdown/(Repayment) of term loans</t>
  </si>
  <si>
    <t>Net cash generated from financing activities</t>
  </si>
  <si>
    <t>NET (DECREASE)/INCREASE IN CASH AND CASH EQUIVALENTS</t>
  </si>
  <si>
    <t>CASH AND CASH EQUIVALENTS AT BEGINNING OF FINANCIAL PERIOD</t>
  </si>
  <si>
    <t>CASH AND CASH EQUIVALENTS AT END OF FINANCIAL PERIOD</t>
  </si>
  <si>
    <t>Adjustments for:</t>
  </si>
  <si>
    <t>Net loss not recognised in</t>
  </si>
  <si>
    <t>Basic</t>
  </si>
  <si>
    <t>Diluted</t>
  </si>
  <si>
    <t>EQUITY AND NON-CURRENT LIABILITIES</t>
  </si>
  <si>
    <t>30/09/2006</t>
  </si>
  <si>
    <t>QUARTER ENDED 30 SEPTEMBER 2006</t>
  </si>
  <si>
    <t>ENDED 30 SEPTEMBER 2006</t>
  </si>
  <si>
    <t>CONDENSED CONSOLIDATED BALANCE SHEET AS AT 30 SEPTEMBER 2006</t>
  </si>
  <si>
    <t>CONDENSED CONSOLIDATED CASH FLOW STATEMENT FOR THE QUARTER ENDED 30 SEPTEMBER 2006</t>
  </si>
  <si>
    <t>CONDENSED CONSOLIDATED STATEMENT OF CHANGES IN EQUITY FOR THE QUARTER ENDED 30 SEPTEMBER 2006</t>
  </si>
  <si>
    <t>Balance as at 30 September 2006</t>
  </si>
  <si>
    <t>Allowance for doubtful debts</t>
  </si>
  <si>
    <t>Balance as at 30 September 2005</t>
  </si>
  <si>
    <t>INTERIM REPORT ON CONSOLIDATED RESULTS FOR THE SECOND QUARTER ENDED 30 SEPTEMBER 2006</t>
  </si>
  <si>
    <t>INTERIM REPORT ON CONSOLIDATED RESULTS FOR THE SECOND QUARTER</t>
  </si>
  <si>
    <t>Net loss on disposal of property, plant and equipment</t>
  </si>
  <si>
    <t>Decrease/(Increase) in inventories</t>
  </si>
  <si>
    <t>(Increase)/Decrease in other receivables, deposits and prepayments</t>
  </si>
  <si>
    <t>Cash (used in) / generated from operations</t>
  </si>
  <si>
    <t>Net cash (used in) / generated from operating activities</t>
  </si>
  <si>
    <t>Increase in short term borrowings</t>
  </si>
  <si>
    <t>INTERIM REPORT ON CONSOLIDATED RESULTS FOR THE SECOND</t>
  </si>
  <si>
    <t>Profit from operations</t>
  </si>
  <si>
    <t>Allowance for diminution in value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</si>
</sst>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0_);_(* \(#,##0.0000\);_(* &quot;-&quot;??_);_(@_)"/>
    <numFmt numFmtId="180" formatCode="_(* #,##0.000_);_(* \(#,##0.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0.0000"/>
    <numFmt numFmtId="184" formatCode="0.000"/>
    <numFmt numFmtId="185" formatCode="0.0"/>
    <numFmt numFmtId="186" formatCode="0.00_);[Red]\(0.00\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_);_(* \(#,##0.0\);_(* &quot;-&quot;?_);_(@_)"/>
  </numFmts>
  <fonts count="1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.4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b/>
      <sz val="10"/>
      <color indexed="4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7" fontId="1" fillId="0" borderId="0" xfId="15" applyNumberFormat="1" applyFont="1" applyAlignment="1">
      <alignment/>
    </xf>
    <xf numFmtId="177" fontId="8" fillId="0" borderId="0" xfId="15" applyNumberFormat="1" applyFont="1" applyAlignment="1">
      <alignment horizontal="center" vertical="center" wrapText="1"/>
    </xf>
    <xf numFmtId="177" fontId="7" fillId="0" borderId="0" xfId="15" applyNumberFormat="1" applyFont="1" applyAlignment="1">
      <alignment horizontal="center"/>
    </xf>
    <xf numFmtId="177" fontId="1" fillId="0" borderId="1" xfId="15" applyNumberFormat="1" applyFont="1" applyBorder="1" applyAlignment="1">
      <alignment/>
    </xf>
    <xf numFmtId="177" fontId="1" fillId="0" borderId="2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2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77" fontId="10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177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0" xfId="15" applyNumberFormat="1" applyFont="1" applyFill="1" applyAlignment="1">
      <alignment horizontal="center"/>
    </xf>
    <xf numFmtId="177" fontId="10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77" fontId="12" fillId="0" borderId="0" xfId="15" applyNumberFormat="1" applyFont="1" applyAlignment="1">
      <alignment/>
    </xf>
    <xf numFmtId="177" fontId="12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9" fontId="13" fillId="0" borderId="0" xfId="15" applyNumberFormat="1" applyFont="1" applyAlignment="1">
      <alignment/>
    </xf>
    <xf numFmtId="177" fontId="13" fillId="0" borderId="0" xfId="15" applyNumberFormat="1" applyFont="1" applyAlignment="1">
      <alignment/>
    </xf>
    <xf numFmtId="177" fontId="1" fillId="0" borderId="4" xfId="15" applyNumberFormat="1" applyFont="1" applyBorder="1" applyAlignment="1">
      <alignment/>
    </xf>
    <xf numFmtId="177" fontId="1" fillId="0" borderId="5" xfId="15" applyNumberFormat="1" applyFont="1" applyBorder="1" applyAlignment="1">
      <alignment/>
    </xf>
    <xf numFmtId="177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8" fontId="13" fillId="0" borderId="0" xfId="15" applyNumberFormat="1" applyFont="1" applyAlignment="1">
      <alignment/>
    </xf>
    <xf numFmtId="177" fontId="2" fillId="0" borderId="0" xfId="15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0" xfId="0" applyNumberFormat="1" applyFont="1" applyAlignment="1">
      <alignment/>
    </xf>
    <xf numFmtId="43" fontId="2" fillId="0" borderId="3" xfId="15" applyFont="1" applyBorder="1" applyAlignment="1">
      <alignment/>
    </xf>
    <xf numFmtId="186" fontId="2" fillId="0" borderId="0" xfId="15" applyNumberFormat="1" applyFont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Fill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177" fontId="2" fillId="0" borderId="9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177" fontId="2" fillId="0" borderId="6" xfId="15" applyNumberFormat="1" applyFont="1" applyBorder="1" applyAlignment="1">
      <alignment/>
    </xf>
    <xf numFmtId="43" fontId="2" fillId="0" borderId="3" xfId="15" applyFont="1" applyFill="1" applyBorder="1" applyAlignment="1">
      <alignment horizontal="right"/>
    </xf>
    <xf numFmtId="43" fontId="1" fillId="0" borderId="3" xfId="15" applyFont="1" applyFill="1" applyBorder="1" applyAlignment="1">
      <alignment horizontal="right"/>
    </xf>
    <xf numFmtId="43" fontId="1" fillId="0" borderId="0" xfId="0" applyNumberFormat="1" applyFont="1" applyAlignment="1">
      <alignment/>
    </xf>
    <xf numFmtId="177" fontId="2" fillId="0" borderId="7" xfId="15" applyNumberFormat="1" applyFont="1" applyFill="1" applyBorder="1" applyAlignment="1">
      <alignment/>
    </xf>
    <xf numFmtId="177" fontId="1" fillId="0" borderId="7" xfId="15" applyNumberFormat="1" applyFont="1" applyFill="1" applyBorder="1" applyAlignment="1">
      <alignment/>
    </xf>
    <xf numFmtId="177" fontId="2" fillId="0" borderId="10" xfId="15" applyNumberFormat="1" applyFont="1" applyFill="1" applyBorder="1" applyAlignment="1">
      <alignment/>
    </xf>
    <xf numFmtId="177" fontId="1" fillId="0" borderId="10" xfId="15" applyNumberFormat="1" applyFont="1" applyFill="1" applyBorder="1" applyAlignment="1">
      <alignment/>
    </xf>
    <xf numFmtId="177" fontId="1" fillId="0" borderId="0" xfId="15" applyNumberFormat="1" applyFont="1" applyAlignment="1" quotePrefix="1">
      <alignment/>
    </xf>
    <xf numFmtId="177" fontId="2" fillId="0" borderId="11" xfId="15" applyNumberFormat="1" applyFont="1" applyFill="1" applyBorder="1" applyAlignment="1">
      <alignment/>
    </xf>
    <xf numFmtId="177" fontId="1" fillId="0" borderId="11" xfId="15" applyNumberFormat="1" applyFont="1" applyFill="1" applyBorder="1" applyAlignment="1">
      <alignment/>
    </xf>
    <xf numFmtId="177" fontId="2" fillId="0" borderId="2" xfId="15" applyNumberFormat="1" applyFont="1" applyFill="1" applyBorder="1" applyAlignment="1">
      <alignment/>
    </xf>
    <xf numFmtId="177" fontId="1" fillId="0" borderId="2" xfId="15" applyNumberFormat="1" applyFont="1" applyFill="1" applyBorder="1" applyAlignment="1">
      <alignment/>
    </xf>
    <xf numFmtId="177" fontId="2" fillId="0" borderId="0" xfId="15" applyNumberFormat="1" applyFont="1" applyFill="1" applyBorder="1" applyAlignment="1">
      <alignment/>
    </xf>
    <xf numFmtId="177" fontId="2" fillId="0" borderId="1" xfId="15" applyNumberFormat="1" applyFont="1" applyFill="1" applyBorder="1" applyAlignment="1">
      <alignment/>
    </xf>
    <xf numFmtId="177" fontId="1" fillId="0" borderId="1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5" fillId="0" borderId="0" xfId="15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7" fontId="7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1" fillId="0" borderId="0" xfId="0" applyFont="1" applyAlignment="1" quotePrefix="1">
      <alignment horizontal="left"/>
    </xf>
    <xf numFmtId="177" fontId="1" fillId="0" borderId="5" xfId="15" applyNumberFormat="1" applyFont="1" applyFill="1" applyBorder="1" applyAlignment="1">
      <alignment/>
    </xf>
    <xf numFmtId="177" fontId="2" fillId="0" borderId="8" xfId="15" applyNumberFormat="1" applyFont="1" applyFill="1" applyBorder="1" applyAlignment="1">
      <alignment/>
    </xf>
    <xf numFmtId="177" fontId="1" fillId="0" borderId="8" xfId="15" applyNumberFormat="1" applyFont="1" applyFill="1" applyBorder="1" applyAlignment="1">
      <alignment/>
    </xf>
    <xf numFmtId="177" fontId="1" fillId="0" borderId="7" xfId="15" applyNumberFormat="1" applyFont="1" applyBorder="1" applyAlignment="1">
      <alignment/>
    </xf>
    <xf numFmtId="177" fontId="1" fillId="0" borderId="8" xfId="15" applyNumberFormat="1" applyFont="1" applyBorder="1" applyAlignment="1">
      <alignment/>
    </xf>
    <xf numFmtId="177" fontId="1" fillId="0" borderId="9" xfId="15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 horizontal="center" vertical="center" wrapText="1"/>
    </xf>
    <xf numFmtId="177" fontId="4" fillId="0" borderId="0" xfId="15" applyNumberFormat="1" applyFont="1" applyAlignment="1">
      <alignment horizontal="center"/>
    </xf>
    <xf numFmtId="177" fontId="8" fillId="0" borderId="0" xfId="15" applyNumberFormat="1" applyFont="1" applyAlignment="1">
      <alignment horizontal="center" vertical="center" wrapText="1"/>
    </xf>
    <xf numFmtId="0" fontId="13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177" fontId="15" fillId="0" borderId="0" xfId="0" applyNumberFormat="1" applyFont="1" applyAlignment="1">
      <alignment/>
    </xf>
    <xf numFmtId="177" fontId="1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yin.FP-GROUP\Local%20Settings\Temporary%20Internet%20Files\OLK2\FPI-1Q%202003-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yin.FP-GROUP\Local%20Settings\Temporary%20Internet%20Files\OLK2\FPI-1Q%202002-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wyin.FP-GROUP\Local%20Settings\Temporary%20Internet%20Files\OLK2\FPI-2Q%202002-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2">
        <row r="12">
          <cell r="S12">
            <v>74956545.78822663</v>
          </cell>
        </row>
        <row r="25">
          <cell r="S25">
            <v>-63563247.43743165</v>
          </cell>
        </row>
        <row r="31">
          <cell r="S31">
            <v>2606155.532849856</v>
          </cell>
        </row>
        <row r="32">
          <cell r="S32">
            <v>2533214.7092976533</v>
          </cell>
        </row>
        <row r="33">
          <cell r="S33">
            <v>1830290.0510547701</v>
          </cell>
        </row>
        <row r="34">
          <cell r="S34">
            <v>195843.56984492182</v>
          </cell>
        </row>
        <row r="51">
          <cell r="S51">
            <v>649410.5477375985</v>
          </cell>
        </row>
        <row r="57">
          <cell r="S57">
            <v>-1800000</v>
          </cell>
        </row>
        <row r="65">
          <cell r="S65">
            <v>120784.12834499998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1st QUARTER"/>
      <sheetName val="FPI KLSE"/>
      <sheetName val="AEFE"/>
      <sheetName val="AE P&amp;L"/>
      <sheetName val="FPM-TAXATION"/>
      <sheetName val="FPM P&amp;L"/>
      <sheetName val="FPI-TAXATION"/>
      <sheetName val="FPI P&amp;L"/>
    </sheetNames>
    <sheetDataSet>
      <sheetData sheetId="2">
        <row r="25">
          <cell r="Q25">
            <v>-74324853.44637327</v>
          </cell>
        </row>
        <row r="31">
          <cell r="Q31">
            <v>1828066.9884627163</v>
          </cell>
        </row>
        <row r="32">
          <cell r="Q32">
            <v>2241083.2988254274</v>
          </cell>
        </row>
        <row r="33">
          <cell r="Q33">
            <v>683395.44</v>
          </cell>
        </row>
        <row r="51">
          <cell r="Q51">
            <v>533737.3825712117</v>
          </cell>
        </row>
        <row r="57">
          <cell r="Q57">
            <v>-860000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2n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4">
        <row r="19">
          <cell r="U19">
            <v>83080.58119369253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workbookViewId="0" topLeftCell="A1">
      <pane xSplit="1" ySplit="15" topLeftCell="B16" activePane="bottomRight" state="frozen"/>
      <selection pane="topLeft" activeCell="A2" sqref="A2"/>
      <selection pane="topRight" activeCell="B2" sqref="B2"/>
      <selection pane="bottomLeft" activeCell="A16" sqref="A16"/>
      <selection pane="bottomRight" activeCell="F47" sqref="F47"/>
    </sheetView>
  </sheetViews>
  <sheetFormatPr defaultColWidth="9.140625" defaultRowHeight="12.75"/>
  <cols>
    <col min="1" max="1" width="40.7109375" style="1" customWidth="1"/>
    <col min="2" max="2" width="13.00390625" style="1" bestFit="1" customWidth="1"/>
    <col min="3" max="3" width="0.71875" style="1" customWidth="1"/>
    <col min="4" max="4" width="10.7109375" style="8" customWidth="1"/>
    <col min="5" max="5" width="0.71875" style="1" customWidth="1"/>
    <col min="6" max="6" width="13.8515625" style="8" bestFit="1" customWidth="1"/>
    <col min="7" max="7" width="0.71875" style="1" customWidth="1"/>
    <col min="8" max="8" width="9.8515625" style="1" customWidth="1"/>
    <col min="9" max="9" width="0.71875" style="1" customWidth="1"/>
    <col min="10" max="16384" width="7.8515625" style="1" customWidth="1"/>
  </cols>
  <sheetData>
    <row r="1" ht="15">
      <c r="A1" s="3" t="s">
        <v>0</v>
      </c>
    </row>
    <row r="2" ht="15">
      <c r="A2" s="82" t="s">
        <v>166</v>
      </c>
    </row>
    <row r="3" ht="15">
      <c r="A3" s="82" t="s">
        <v>150</v>
      </c>
    </row>
    <row r="4" ht="15">
      <c r="A4" s="3" t="s">
        <v>72</v>
      </c>
    </row>
    <row r="6" ht="13.5">
      <c r="A6" s="4" t="s">
        <v>84</v>
      </c>
    </row>
    <row r="7" ht="13.5">
      <c r="A7" s="83" t="s">
        <v>151</v>
      </c>
    </row>
    <row r="9" spans="2:8" ht="13.5">
      <c r="B9" s="96" t="s">
        <v>10</v>
      </c>
      <c r="C9" s="96"/>
      <c r="D9" s="96"/>
      <c r="F9" s="96" t="s">
        <v>11</v>
      </c>
      <c r="G9" s="96"/>
      <c r="H9" s="96"/>
    </row>
    <row r="10" spans="2:8" ht="12.75" customHeight="1">
      <c r="B10" s="95" t="s">
        <v>12</v>
      </c>
      <c r="D10" s="95" t="s">
        <v>70</v>
      </c>
      <c r="F10" s="97" t="s">
        <v>13</v>
      </c>
      <c r="H10" s="95" t="s">
        <v>14</v>
      </c>
    </row>
    <row r="11" spans="2:8" ht="12.75">
      <c r="B11" s="95"/>
      <c r="D11" s="95"/>
      <c r="F11" s="97"/>
      <c r="H11" s="95"/>
    </row>
    <row r="12" spans="2:8" ht="12.75">
      <c r="B12" s="95"/>
      <c r="D12" s="95"/>
      <c r="F12" s="97"/>
      <c r="H12" s="95"/>
    </row>
    <row r="13" spans="2:8" ht="12.75">
      <c r="B13" s="81" t="s">
        <v>149</v>
      </c>
      <c r="C13" s="6"/>
      <c r="D13" s="80" t="s">
        <v>119</v>
      </c>
      <c r="E13" s="6"/>
      <c r="F13" s="10" t="str">
        <f>+B13</f>
        <v>30/09/2006</v>
      </c>
      <c r="G13" s="6"/>
      <c r="H13" s="6" t="str">
        <f>+D13</f>
        <v>30/09/2005</v>
      </c>
    </row>
    <row r="14" spans="1:8" ht="12.75">
      <c r="A14" s="35"/>
      <c r="B14" s="6" t="s">
        <v>15</v>
      </c>
      <c r="C14" s="7"/>
      <c r="D14" s="10" t="str">
        <f>+B14</f>
        <v>RM'000</v>
      </c>
      <c r="E14" s="7"/>
      <c r="F14" s="10" t="str">
        <f>+D14</f>
        <v>RM'000</v>
      </c>
      <c r="G14" s="7"/>
      <c r="H14" s="6" t="str">
        <f>+F14</f>
        <v>RM'000</v>
      </c>
    </row>
    <row r="15" ht="4.5" customHeight="1"/>
    <row r="16" spans="1:8" ht="12.75">
      <c r="A16" s="1" t="s">
        <v>1</v>
      </c>
      <c r="B16" s="47">
        <v>193548.52375087558</v>
      </c>
      <c r="D16" s="8">
        <v>138643</v>
      </c>
      <c r="F16" s="47">
        <v>333805.85391507566</v>
      </c>
      <c r="H16" s="8">
        <v>228481</v>
      </c>
    </row>
    <row r="17" spans="1:8" ht="12.75">
      <c r="A17" s="1" t="s">
        <v>2</v>
      </c>
      <c r="B17" s="48">
        <v>-175297.53045118373</v>
      </c>
      <c r="D17" s="11">
        <v>-119011</v>
      </c>
      <c r="F17" s="48">
        <f>-303946.398262678-1</f>
        <v>-303947.398262678</v>
      </c>
      <c r="H17" s="11">
        <v>-199900</v>
      </c>
    </row>
    <row r="18" spans="1:8" ht="12.75">
      <c r="A18" s="1" t="s">
        <v>3</v>
      </c>
      <c r="B18" s="47">
        <v>18250.99329969185</v>
      </c>
      <c r="D18" s="8">
        <v>19632</v>
      </c>
      <c r="F18" s="47">
        <v>29859.45565239736</v>
      </c>
      <c r="H18" s="8">
        <v>28581</v>
      </c>
    </row>
    <row r="19" spans="1:8" ht="12.75">
      <c r="A19" s="1" t="s">
        <v>4</v>
      </c>
      <c r="B19" s="47">
        <v>1383.6692267703384</v>
      </c>
      <c r="D19" s="8">
        <v>730</v>
      </c>
      <c r="F19" s="47">
        <v>2882.620010921903</v>
      </c>
      <c r="H19" s="8">
        <v>1222</v>
      </c>
    </row>
    <row r="20" spans="1:8" ht="12.75">
      <c r="A20" s="1" t="s">
        <v>5</v>
      </c>
      <c r="B20" s="47">
        <v>-6547.3555781056375</v>
      </c>
      <c r="D20" s="8">
        <v>-4445</v>
      </c>
      <c r="F20" s="47">
        <v>-12497.037109232306</v>
      </c>
      <c r="H20" s="8">
        <v>-8753</v>
      </c>
    </row>
    <row r="21" spans="1:8" ht="12.75">
      <c r="A21" s="1" t="s">
        <v>6</v>
      </c>
      <c r="B21" s="47">
        <v>-4615.521285418867</v>
      </c>
      <c r="D21" s="8">
        <v>-5651</v>
      </c>
      <c r="F21" s="47">
        <v>-9202.24999532241</v>
      </c>
      <c r="H21" s="8">
        <v>-9467</v>
      </c>
    </row>
    <row r="22" spans="1:8" ht="12.75">
      <c r="A22" s="1" t="s">
        <v>7</v>
      </c>
      <c r="B22" s="48">
        <v>-4565.627187806247</v>
      </c>
      <c r="D22" s="11">
        <v>-2634</v>
      </c>
      <c r="F22" s="48">
        <v>-6380.142311712496</v>
      </c>
      <c r="H22" s="11">
        <v>-4001</v>
      </c>
    </row>
    <row r="23" spans="1:8" ht="12.75">
      <c r="A23" s="86" t="s">
        <v>167</v>
      </c>
      <c r="B23" s="47">
        <v>3906.1584751314385</v>
      </c>
      <c r="D23" s="8">
        <v>7632</v>
      </c>
      <c r="F23" s="47">
        <v>4662.646247052047</v>
      </c>
      <c r="H23" s="8">
        <v>7582</v>
      </c>
    </row>
    <row r="24" spans="1:8" ht="12.75">
      <c r="A24" s="1" t="s">
        <v>8</v>
      </c>
      <c r="B24" s="47">
        <v>-413.9793679761211</v>
      </c>
      <c r="D24" s="8">
        <v>-198</v>
      </c>
      <c r="F24" s="47">
        <f>-904.213073725503-1</f>
        <v>-905.213073725503</v>
      </c>
      <c r="H24" s="8">
        <v>-358</v>
      </c>
    </row>
    <row r="25" spans="1:8" ht="12.75">
      <c r="A25" s="1" t="s">
        <v>92</v>
      </c>
      <c r="B25" s="48">
        <v>1722.8011879331907</v>
      </c>
      <c r="D25" s="11">
        <v>1155</v>
      </c>
      <c r="F25" s="48">
        <v>2775.6871643071313</v>
      </c>
      <c r="H25" s="11">
        <v>1677</v>
      </c>
    </row>
    <row r="26" spans="1:8" ht="12.75">
      <c r="A26" s="1" t="s">
        <v>129</v>
      </c>
      <c r="B26" s="47">
        <v>5214.980295088508</v>
      </c>
      <c r="D26" s="8">
        <v>8589</v>
      </c>
      <c r="F26" s="47">
        <v>6534.120337633676</v>
      </c>
      <c r="H26" s="8">
        <v>8901</v>
      </c>
    </row>
    <row r="27" spans="1:8" ht="12.75">
      <c r="A27" s="1" t="s">
        <v>93</v>
      </c>
      <c r="B27" s="48">
        <v>-667</v>
      </c>
      <c r="D27" s="11">
        <v>-1634</v>
      </c>
      <c r="F27" s="48">
        <v>-1185</v>
      </c>
      <c r="H27" s="11">
        <v>-1720</v>
      </c>
    </row>
    <row r="28" spans="1:8" ht="13.5" thickBot="1">
      <c r="A28" s="2" t="s">
        <v>127</v>
      </c>
      <c r="B28" s="14">
        <v>4547.980295088508</v>
      </c>
      <c r="D28" s="12">
        <v>6955</v>
      </c>
      <c r="F28" s="14">
        <v>5349.120337633676</v>
      </c>
      <c r="H28" s="12">
        <v>7181</v>
      </c>
    </row>
    <row r="29" spans="1:8" ht="13.5" hidden="1" thickTop="1">
      <c r="A29" s="1" t="s">
        <v>9</v>
      </c>
      <c r="B29" s="47">
        <v>-1348.8902196666932</v>
      </c>
      <c r="D29" s="11">
        <v>-980</v>
      </c>
      <c r="F29" s="47">
        <v>-774.8189358290155</v>
      </c>
      <c r="H29" s="11">
        <v>-1199</v>
      </c>
    </row>
    <row r="30" spans="1:8" s="2" customFormat="1" ht="14.25" hidden="1" thickBot="1" thickTop="1">
      <c r="A30" s="2" t="s">
        <v>128</v>
      </c>
      <c r="B30" s="14">
        <v>3199.0900754218146</v>
      </c>
      <c r="D30" s="12">
        <v>5975</v>
      </c>
      <c r="F30" s="14">
        <v>4574.301401804661</v>
      </c>
      <c r="H30" s="12">
        <v>5982</v>
      </c>
    </row>
    <row r="31" spans="2:8" s="2" customFormat="1" ht="13.5" thickTop="1">
      <c r="B31" s="52"/>
      <c r="D31" s="52"/>
      <c r="F31" s="52"/>
      <c r="H31" s="52"/>
    </row>
    <row r="32" spans="1:8" s="2" customFormat="1" ht="12.75">
      <c r="A32" s="1" t="s">
        <v>120</v>
      </c>
      <c r="B32" s="52"/>
      <c r="D32" s="52"/>
      <c r="F32" s="52"/>
      <c r="H32" s="52"/>
    </row>
    <row r="33" spans="1:8" s="2" customFormat="1" ht="12.75">
      <c r="A33" s="1" t="s">
        <v>121</v>
      </c>
      <c r="B33" s="52">
        <v>3199.0900754218146</v>
      </c>
      <c r="D33" s="18">
        <v>5975</v>
      </c>
      <c r="F33" s="52">
        <v>4574.301401804661</v>
      </c>
      <c r="H33" s="18">
        <v>5982</v>
      </c>
    </row>
    <row r="34" spans="1:8" s="2" customFormat="1" ht="12.75">
      <c r="A34" s="1" t="s">
        <v>9</v>
      </c>
      <c r="B34" s="52">
        <v>1348.8902196666932</v>
      </c>
      <c r="D34" s="18">
        <v>980</v>
      </c>
      <c r="F34" s="52">
        <v>774.8189358290155</v>
      </c>
      <c r="H34" s="18">
        <v>1199</v>
      </c>
    </row>
    <row r="35" spans="1:8" s="2" customFormat="1" ht="13.5" thickBot="1">
      <c r="A35" s="1"/>
      <c r="B35" s="14">
        <v>4547.980295088508</v>
      </c>
      <c r="D35" s="12">
        <v>6955</v>
      </c>
      <c r="F35" s="14">
        <v>5349.120337633676</v>
      </c>
      <c r="H35" s="12">
        <v>7181</v>
      </c>
    </row>
    <row r="36" spans="2:8" ht="13.5" thickTop="1">
      <c r="B36" s="47"/>
      <c r="F36" s="47"/>
      <c r="H36" s="8"/>
    </row>
    <row r="37" spans="1:8" ht="12.75">
      <c r="A37" s="1" t="s">
        <v>103</v>
      </c>
      <c r="B37" s="49"/>
      <c r="D37" s="13"/>
      <c r="F37" s="51"/>
      <c r="H37" s="8"/>
    </row>
    <row r="38" spans="1:8" ht="13.5" thickBot="1">
      <c r="A38" s="1" t="s">
        <v>146</v>
      </c>
      <c r="B38" s="50">
        <v>3.8962452353901793</v>
      </c>
      <c r="D38" s="15">
        <v>7.277089651308659</v>
      </c>
      <c r="F38" s="50">
        <v>5.571178974529038</v>
      </c>
      <c r="H38" s="15">
        <v>7.285615111988015</v>
      </c>
    </row>
    <row r="39" spans="1:8" s="21" customFormat="1" ht="14.25" thickBot="1" thickTop="1">
      <c r="A39" s="21" t="s">
        <v>147</v>
      </c>
      <c r="B39" s="61" t="s">
        <v>99</v>
      </c>
      <c r="D39" s="62" t="s">
        <v>99</v>
      </c>
      <c r="F39" s="61" t="s">
        <v>99</v>
      </c>
      <c r="H39" s="62" t="s">
        <v>99</v>
      </c>
    </row>
    <row r="40" spans="2:8" ht="13.5" thickTop="1">
      <c r="B40" s="45"/>
      <c r="D40" s="17"/>
      <c r="F40" s="45"/>
      <c r="H40" s="17"/>
    </row>
    <row r="41" spans="1:8" ht="12.75" hidden="1">
      <c r="A41" s="1" t="s">
        <v>73</v>
      </c>
      <c r="B41" s="34">
        <v>73.3590510873338</v>
      </c>
      <c r="D41" s="104">
        <v>48.73573811807346</v>
      </c>
      <c r="F41" s="33">
        <v>170.00220507704503</v>
      </c>
      <c r="H41" s="105">
        <v>88.64859254231588</v>
      </c>
    </row>
    <row r="42" spans="4:8" ht="12.75" hidden="1">
      <c r="D42" s="1"/>
      <c r="H42" s="105"/>
    </row>
    <row r="43" spans="1:8" ht="12.75" hidden="1">
      <c r="A43" s="1" t="s">
        <v>74</v>
      </c>
      <c r="B43" s="34">
        <v>388.9646410490377</v>
      </c>
      <c r="D43" s="104">
        <v>172.90902688555647</v>
      </c>
      <c r="F43" s="33">
        <v>854.4416060171698</v>
      </c>
      <c r="H43" s="105">
        <v>307.94860704804967</v>
      </c>
    </row>
    <row r="44" spans="4:8" ht="12.75">
      <c r="D44" s="1"/>
      <c r="H44" s="8"/>
    </row>
    <row r="45" spans="1:8" ht="12.75">
      <c r="A45" s="16" t="s">
        <v>133</v>
      </c>
      <c r="D45" s="1"/>
      <c r="H45" s="8"/>
    </row>
    <row r="46" spans="1:8" ht="12.75">
      <c r="A46" s="16" t="s">
        <v>105</v>
      </c>
      <c r="D46" s="1"/>
      <c r="H46" s="8"/>
    </row>
    <row r="47" spans="4:8" ht="12.75">
      <c r="D47" s="1"/>
      <c r="H47" s="8"/>
    </row>
    <row r="48" spans="4:8" ht="12.75">
      <c r="D48" s="1"/>
      <c r="H48" s="8"/>
    </row>
    <row r="59" spans="1:8" ht="12.75">
      <c r="A59" s="94" t="s">
        <v>110</v>
      </c>
      <c r="B59" s="94"/>
      <c r="C59" s="94"/>
      <c r="D59" s="94"/>
      <c r="E59" s="94"/>
      <c r="F59" s="94"/>
      <c r="G59" s="94"/>
      <c r="H59" s="94"/>
    </row>
  </sheetData>
  <mergeCells count="7">
    <mergeCell ref="A59:H59"/>
    <mergeCell ref="D10:D12"/>
    <mergeCell ref="B9:D9"/>
    <mergeCell ref="F9:H9"/>
    <mergeCell ref="B10:B12"/>
    <mergeCell ref="F10:F12"/>
    <mergeCell ref="H10:H12"/>
  </mergeCells>
  <printOptions/>
  <pageMargins left="0.5" right="0.5" top="1.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workbookViewId="0" topLeftCell="A50">
      <selection activeCell="O73" sqref="O73"/>
    </sheetView>
  </sheetViews>
  <sheetFormatPr defaultColWidth="9.140625" defaultRowHeight="12.75"/>
  <cols>
    <col min="1" max="1" width="1.421875" style="1" customWidth="1"/>
    <col min="2" max="2" width="45.7109375" style="1" customWidth="1"/>
    <col min="3" max="3" width="14.7109375" style="21" customWidth="1"/>
    <col min="4" max="4" width="1.421875" style="21" customWidth="1"/>
    <col min="5" max="5" width="14.7109375" style="22" customWidth="1"/>
    <col min="6" max="6" width="0.71875" style="1" customWidth="1"/>
    <col min="7" max="7" width="9.140625" style="8" hidden="1" customWidth="1"/>
    <col min="8" max="8" width="0.71875" style="1" customWidth="1"/>
    <col min="9" max="9" width="9.140625" style="1" customWidth="1"/>
    <col min="10" max="10" width="0.71875" style="1" customWidth="1"/>
    <col min="11" max="11" width="9.140625" style="1" hidden="1" customWidth="1"/>
    <col min="12" max="12" width="0.71875" style="1" hidden="1" customWidth="1"/>
    <col min="13" max="13" width="9.140625" style="1" hidden="1" customWidth="1"/>
    <col min="14" max="14" width="0.71875" style="1" hidden="1" customWidth="1"/>
    <col min="15" max="16384" width="7.8515625" style="1" customWidth="1"/>
  </cols>
  <sheetData>
    <row r="1" spans="1:2" ht="15">
      <c r="A1" s="3" t="s">
        <v>0</v>
      </c>
      <c r="B1" s="3"/>
    </row>
    <row r="2" spans="1:2" ht="15">
      <c r="A2" s="82" t="s">
        <v>159</v>
      </c>
      <c r="B2" s="3"/>
    </row>
    <row r="3" spans="1:2" ht="15">
      <c r="A3" s="82" t="s">
        <v>151</v>
      </c>
      <c r="B3" s="3"/>
    </row>
    <row r="4" spans="1:2" ht="15">
      <c r="A4" s="3" t="s">
        <v>72</v>
      </c>
      <c r="B4" s="3"/>
    </row>
    <row r="5" ht="4.5" customHeight="1"/>
    <row r="6" spans="1:2" ht="13.5">
      <c r="A6" s="83" t="s">
        <v>152</v>
      </c>
      <c r="B6" s="4"/>
    </row>
    <row r="7" ht="4.5" customHeight="1"/>
    <row r="8" spans="3:13" ht="13.5">
      <c r="C8" s="99" t="s">
        <v>36</v>
      </c>
      <c r="E8" s="99" t="s">
        <v>37</v>
      </c>
      <c r="K8" s="96" t="s">
        <v>11</v>
      </c>
      <c r="L8" s="96"/>
      <c r="M8" s="96"/>
    </row>
    <row r="9" spans="3:13" ht="12.75" customHeight="1">
      <c r="C9" s="99"/>
      <c r="E9" s="99"/>
      <c r="K9" s="97" t="s">
        <v>13</v>
      </c>
      <c r="M9" s="95" t="s">
        <v>14</v>
      </c>
    </row>
    <row r="10" spans="3:13" ht="12.75">
      <c r="C10" s="85" t="s">
        <v>149</v>
      </c>
      <c r="E10" s="23" t="s">
        <v>109</v>
      </c>
      <c r="K10" s="97"/>
      <c r="M10" s="95"/>
    </row>
    <row r="11" spans="3:13" ht="12.75">
      <c r="C11" s="23" t="s">
        <v>15</v>
      </c>
      <c r="D11" s="24"/>
      <c r="E11" s="25" t="str">
        <f>+C11</f>
        <v>RM'000</v>
      </c>
      <c r="K11" s="97"/>
      <c r="M11" s="95"/>
    </row>
    <row r="12" ht="4.5" customHeight="1">
      <c r="K12" s="8"/>
    </row>
    <row r="13" spans="1:13" ht="12.75">
      <c r="A13" s="8" t="s">
        <v>16</v>
      </c>
      <c r="B13" s="8"/>
      <c r="C13" s="53">
        <v>86615.649490125</v>
      </c>
      <c r="D13" s="30"/>
      <c r="E13" s="22">
        <v>86638.445</v>
      </c>
      <c r="K13" s="8">
        <f>+'[1]FPI-CONSOL'!$S$12/1000</f>
        <v>74956.54578822663</v>
      </c>
      <c r="M13" s="8">
        <f>+'[3]2nd QUARTER'!$U$19</f>
        <v>83080.58119369253</v>
      </c>
    </row>
    <row r="14" spans="1:13" ht="4.5" customHeight="1">
      <c r="A14" s="8"/>
      <c r="B14" s="8"/>
      <c r="C14" s="53"/>
      <c r="D14" s="30"/>
      <c r="K14" s="8"/>
      <c r="M14" s="8"/>
    </row>
    <row r="15" spans="1:13" ht="12.75">
      <c r="A15" s="8" t="s">
        <v>86</v>
      </c>
      <c r="B15" s="8"/>
      <c r="C15" s="53">
        <v>37673.69164655771</v>
      </c>
      <c r="D15" s="30"/>
      <c r="E15" s="22">
        <v>34863.244</v>
      </c>
      <c r="K15" s="11">
        <f>+'[1]FPI-CONSOL'!$S$25/1000</f>
        <v>-63563.24743743165</v>
      </c>
      <c r="M15" s="11">
        <f>+'[2]FPI-CONSOL'!$Q$25/1000-451-407-8+3</f>
        <v>-75187.85344637326</v>
      </c>
    </row>
    <row r="16" spans="1:13" ht="12.75" hidden="1">
      <c r="A16" s="8" t="s">
        <v>18</v>
      </c>
      <c r="B16" s="8"/>
      <c r="C16" s="53">
        <v>-4.0000006556510926E-05</v>
      </c>
      <c r="D16" s="30"/>
      <c r="E16" s="22">
        <v>0</v>
      </c>
      <c r="K16" s="8">
        <f>SUM(K13:K15)</f>
        <v>11393.298350794983</v>
      </c>
      <c r="M16" s="8">
        <f>SUM(M13:M15)</f>
        <v>7892.727747319266</v>
      </c>
    </row>
    <row r="17" spans="1:13" ht="4.5" customHeight="1">
      <c r="A17" s="8"/>
      <c r="B17" s="8"/>
      <c r="C17" s="53"/>
      <c r="D17" s="30"/>
      <c r="K17" s="8"/>
      <c r="M17" s="8"/>
    </row>
    <row r="18" spans="1:13" ht="12.75">
      <c r="A18" s="8" t="s">
        <v>17</v>
      </c>
      <c r="B18" s="8"/>
      <c r="C18" s="53">
        <v>1730.850440546724</v>
      </c>
      <c r="D18" s="30"/>
      <c r="E18" s="22">
        <v>1813.14</v>
      </c>
      <c r="K18" s="8">
        <f>+'[1]FPI-CONSOL'!$S$51/1000</f>
        <v>649.4105477375986</v>
      </c>
      <c r="M18" s="8">
        <f>+'[2]FPI-CONSOL'!$Q$51/1000</f>
        <v>533.7373825712117</v>
      </c>
    </row>
    <row r="19" spans="1:13" ht="4.5" customHeight="1" hidden="1">
      <c r="A19" s="8"/>
      <c r="B19" s="8"/>
      <c r="C19" s="53"/>
      <c r="D19" s="30"/>
      <c r="K19" s="8">
        <f>-'[1]FPI-CONSOL'!S31/1000</f>
        <v>-2606.155532849856</v>
      </c>
      <c r="M19" s="8">
        <f>-'[2]FPI-CONSOL'!$Q$31/1000</f>
        <v>-1828.0669884627164</v>
      </c>
    </row>
    <row r="20" spans="1:13" ht="13.5" customHeight="1" hidden="1">
      <c r="A20" s="8" t="s">
        <v>87</v>
      </c>
      <c r="B20" s="8"/>
      <c r="C20" s="53">
        <v>0</v>
      </c>
      <c r="D20" s="30"/>
      <c r="E20" s="22">
        <v>0</v>
      </c>
      <c r="K20" s="8"/>
      <c r="M20" s="8"/>
    </row>
    <row r="21" spans="1:13" ht="4.5" customHeight="1">
      <c r="A21" s="8"/>
      <c r="B21" s="8"/>
      <c r="C21" s="53"/>
      <c r="D21" s="30"/>
      <c r="K21" s="8"/>
      <c r="M21" s="8"/>
    </row>
    <row r="22" spans="1:13" ht="13.5" customHeight="1">
      <c r="A22" s="8" t="s">
        <v>85</v>
      </c>
      <c r="B22" s="8"/>
      <c r="C22" s="53">
        <v>321.426</v>
      </c>
      <c r="D22" s="30"/>
      <c r="E22" s="22">
        <v>321.426</v>
      </c>
      <c r="K22" s="8"/>
      <c r="M22" s="8"/>
    </row>
    <row r="23" spans="1:13" ht="4.5" customHeight="1">
      <c r="A23" s="8"/>
      <c r="B23" s="8"/>
      <c r="C23" s="53"/>
      <c r="D23" s="30"/>
      <c r="K23" s="8"/>
      <c r="M23" s="8"/>
    </row>
    <row r="24" spans="1:13" ht="12.75">
      <c r="A24" s="8" t="s">
        <v>19</v>
      </c>
      <c r="B24" s="8"/>
      <c r="C24" s="53"/>
      <c r="D24" s="30"/>
      <c r="K24" s="11">
        <f>-'[1]FPI-CONSOL'!S33/1000</f>
        <v>-1830.2900510547702</v>
      </c>
      <c r="M24" s="11">
        <f>-'[2]FPI-CONSOL'!$Q$33/1000</f>
        <v>-683.3954399999999</v>
      </c>
    </row>
    <row r="25" spans="1:13" ht="12.75">
      <c r="A25" s="8"/>
      <c r="B25" s="8" t="s">
        <v>20</v>
      </c>
      <c r="C25" s="64">
        <v>61445.54614978192</v>
      </c>
      <c r="D25" s="30"/>
      <c r="E25" s="65">
        <v>63370.038</v>
      </c>
      <c r="K25" s="8">
        <f>SUM(K16:K24)</f>
        <v>7606.263314627955</v>
      </c>
      <c r="M25" s="8">
        <f>SUM(M16:M24)</f>
        <v>5915.00270142776</v>
      </c>
    </row>
    <row r="26" spans="1:13" ht="12.75">
      <c r="A26" s="8"/>
      <c r="B26" s="8" t="s">
        <v>77</v>
      </c>
      <c r="C26" s="66">
        <v>169754.166832425</v>
      </c>
      <c r="D26" s="30"/>
      <c r="E26" s="67">
        <v>91175.712</v>
      </c>
      <c r="K26" s="8">
        <f>-'[1]FPI-CONSOL'!$S$34/1000</f>
        <v>-195.84356984492183</v>
      </c>
      <c r="M26" s="8">
        <f>-383-3</f>
        <v>-386</v>
      </c>
    </row>
    <row r="27" spans="1:13" ht="12.75">
      <c r="A27" s="8"/>
      <c r="B27" s="8" t="s">
        <v>78</v>
      </c>
      <c r="C27" s="66">
        <v>8348.759945000002</v>
      </c>
      <c r="D27" s="30"/>
      <c r="E27" s="67">
        <v>6906.549</v>
      </c>
      <c r="K27" s="11">
        <v>0</v>
      </c>
      <c r="M27" s="11">
        <v>0</v>
      </c>
    </row>
    <row r="28" spans="1:13" ht="12.75" hidden="1">
      <c r="A28" s="8"/>
      <c r="B28" s="8" t="s">
        <v>21</v>
      </c>
      <c r="C28" s="66">
        <v>0</v>
      </c>
      <c r="D28" s="30"/>
      <c r="E28" s="67">
        <v>0</v>
      </c>
      <c r="K28" s="8">
        <f>SUM(K25:K27)</f>
        <v>7410.419744783033</v>
      </c>
      <c r="M28" s="8">
        <f>SUM(M25:M27)</f>
        <v>5529.00270142776</v>
      </c>
    </row>
    <row r="29" spans="1:13" ht="12.75">
      <c r="A29" s="8"/>
      <c r="B29" s="8" t="s">
        <v>88</v>
      </c>
      <c r="C29" s="66">
        <v>0</v>
      </c>
      <c r="D29" s="30"/>
      <c r="E29" s="67">
        <v>1260.431</v>
      </c>
      <c r="K29" s="8"/>
      <c r="M29" s="8"/>
    </row>
    <row r="30" spans="1:13" ht="12.75">
      <c r="A30" s="8"/>
      <c r="B30" s="8" t="s">
        <v>22</v>
      </c>
      <c r="C30" s="66">
        <v>420.56912</v>
      </c>
      <c r="D30" s="30"/>
      <c r="E30" s="67">
        <v>658.963</v>
      </c>
      <c r="K30" s="11">
        <f>+'[1]FPI-CONSOL'!$S$57/1000</f>
        <v>-1800</v>
      </c>
      <c r="M30" s="11">
        <f>+'[2]FPI-CONSOL'!$Q$57/1000</f>
        <v>-860</v>
      </c>
    </row>
    <row r="31" spans="1:13" ht="12.75" hidden="1">
      <c r="A31" s="8"/>
      <c r="B31" s="8" t="s">
        <v>23</v>
      </c>
      <c r="C31" s="66">
        <v>4.656612873077393E-13</v>
      </c>
      <c r="D31" s="30"/>
      <c r="E31" s="67">
        <v>0</v>
      </c>
      <c r="K31" s="8">
        <f>SUM(K28:K30)</f>
        <v>5610.419744783033</v>
      </c>
      <c r="M31" s="8">
        <f>SUM(M28:M30)</f>
        <v>4669.00270142776</v>
      </c>
    </row>
    <row r="32" spans="1:13" ht="12.75" hidden="1">
      <c r="A32" s="8"/>
      <c r="B32" s="8" t="s">
        <v>24</v>
      </c>
      <c r="C32" s="66">
        <v>0</v>
      </c>
      <c r="D32" s="30"/>
      <c r="E32" s="67">
        <v>0</v>
      </c>
      <c r="K32" s="8">
        <f>+'[1]FPI-CONSOL'!$S$65/1000</f>
        <v>120.78412834499997</v>
      </c>
      <c r="M32" s="8">
        <f>639-232</f>
        <v>407</v>
      </c>
    </row>
    <row r="33" spans="1:13" s="2" customFormat="1" ht="14.25" customHeight="1" hidden="1" thickBot="1">
      <c r="A33" s="8"/>
      <c r="B33" s="8" t="s">
        <v>25</v>
      </c>
      <c r="C33" s="66">
        <v>0</v>
      </c>
      <c r="D33" s="30"/>
      <c r="E33" s="67">
        <v>0</v>
      </c>
      <c r="F33" s="1"/>
      <c r="G33" s="8"/>
      <c r="H33" s="1"/>
      <c r="I33" s="1"/>
      <c r="J33" s="1"/>
      <c r="K33" s="14">
        <f>SUM(K31:K32)</f>
        <v>5731.203873128033</v>
      </c>
      <c r="M33" s="14">
        <f>SUM(M31:M32)</f>
        <v>5076.00270142776</v>
      </c>
    </row>
    <row r="34" spans="1:5" ht="12.75" hidden="1">
      <c r="A34" s="8"/>
      <c r="B34" s="8" t="s">
        <v>26</v>
      </c>
      <c r="C34" s="66">
        <v>0</v>
      </c>
      <c r="D34" s="30" t="s">
        <v>38</v>
      </c>
      <c r="E34" s="67">
        <v>0</v>
      </c>
    </row>
    <row r="35" spans="1:5" ht="12.75">
      <c r="A35" s="8"/>
      <c r="B35" s="68" t="s">
        <v>94</v>
      </c>
      <c r="C35" s="66">
        <v>2556.77</v>
      </c>
      <c r="D35" s="30"/>
      <c r="E35" s="67">
        <v>6190.2</v>
      </c>
    </row>
    <row r="36" spans="1:10" ht="12.75">
      <c r="A36" s="8"/>
      <c r="B36" s="8" t="s">
        <v>27</v>
      </c>
      <c r="C36" s="66">
        <f>12160.75747175-1</f>
        <v>12159.75747175</v>
      </c>
      <c r="D36" s="30"/>
      <c r="E36" s="67">
        <v>13610.291</v>
      </c>
      <c r="G36" s="19"/>
      <c r="H36" s="17"/>
      <c r="I36" s="19"/>
      <c r="J36" s="17"/>
    </row>
    <row r="37" spans="1:10" ht="12.75">
      <c r="A37" s="8"/>
      <c r="B37" s="8"/>
      <c r="C37" s="69">
        <v>254686.56951895688</v>
      </c>
      <c r="D37" s="30"/>
      <c r="E37" s="70">
        <v>183172.184</v>
      </c>
      <c r="G37" s="18"/>
      <c r="H37" s="17"/>
      <c r="I37" s="18"/>
      <c r="J37" s="17"/>
    </row>
    <row r="38" spans="1:10" ht="12.75">
      <c r="A38" s="8" t="s">
        <v>28</v>
      </c>
      <c r="B38" s="8"/>
      <c r="C38" s="64"/>
      <c r="D38" s="30"/>
      <c r="E38" s="65"/>
      <c r="G38" s="18"/>
      <c r="H38" s="17"/>
      <c r="I38" s="18"/>
      <c r="J38" s="17"/>
    </row>
    <row r="39" spans="1:10" ht="12.75">
      <c r="A39" s="8"/>
      <c r="B39" s="8" t="s">
        <v>79</v>
      </c>
      <c r="C39" s="66">
        <v>129049.63044342502</v>
      </c>
      <c r="D39" s="30"/>
      <c r="E39" s="67">
        <v>82408.775</v>
      </c>
      <c r="G39" s="18"/>
      <c r="H39" s="17"/>
      <c r="I39" s="18"/>
      <c r="J39" s="17"/>
    </row>
    <row r="40" spans="1:10" ht="12.75">
      <c r="A40" s="8"/>
      <c r="B40" s="8" t="s">
        <v>80</v>
      </c>
      <c r="C40" s="66">
        <v>16384.6034591</v>
      </c>
      <c r="D40" s="30"/>
      <c r="E40" s="67">
        <v>11855.73</v>
      </c>
      <c r="G40" s="18"/>
      <c r="H40" s="17"/>
      <c r="I40" s="18"/>
      <c r="J40" s="17"/>
    </row>
    <row r="41" spans="1:10" ht="12.75" hidden="1">
      <c r="A41" s="8"/>
      <c r="B41" s="68" t="s">
        <v>75</v>
      </c>
      <c r="C41" s="66">
        <v>0</v>
      </c>
      <c r="D41" s="30"/>
      <c r="E41" s="67">
        <v>0</v>
      </c>
      <c r="G41" s="18"/>
      <c r="H41" s="17"/>
      <c r="I41" s="18"/>
      <c r="J41" s="17"/>
    </row>
    <row r="42" spans="1:10" ht="12.75" hidden="1">
      <c r="A42" s="8"/>
      <c r="B42" s="68" t="s">
        <v>29</v>
      </c>
      <c r="C42" s="66">
        <v>0</v>
      </c>
      <c r="D42" s="30"/>
      <c r="E42" s="67">
        <v>0</v>
      </c>
      <c r="G42" s="18"/>
      <c r="H42" s="17"/>
      <c r="I42" s="17"/>
      <c r="J42" s="17"/>
    </row>
    <row r="43" spans="1:10" ht="12.75" hidden="1">
      <c r="A43" s="8"/>
      <c r="B43" s="8" t="s">
        <v>30</v>
      </c>
      <c r="C43" s="66">
        <v>0</v>
      </c>
      <c r="D43" s="30"/>
      <c r="E43" s="67">
        <v>0</v>
      </c>
      <c r="G43" s="18"/>
      <c r="H43" s="17"/>
      <c r="I43" s="17"/>
      <c r="J43" s="17"/>
    </row>
    <row r="44" spans="1:10" ht="12.75" hidden="1">
      <c r="A44" s="8"/>
      <c r="B44" s="8" t="s">
        <v>31</v>
      </c>
      <c r="C44" s="66">
        <v>0</v>
      </c>
      <c r="D44" s="30"/>
      <c r="E44" s="67">
        <v>0</v>
      </c>
      <c r="G44" s="18"/>
      <c r="H44" s="17"/>
      <c r="I44" s="17"/>
      <c r="J44" s="17"/>
    </row>
    <row r="45" spans="1:10" ht="12.75" hidden="1">
      <c r="A45" s="8"/>
      <c r="B45" s="8" t="s">
        <v>32</v>
      </c>
      <c r="C45" s="66">
        <v>0</v>
      </c>
      <c r="D45" s="30"/>
      <c r="E45" s="67">
        <v>0</v>
      </c>
      <c r="G45" s="18"/>
      <c r="H45" s="17"/>
      <c r="I45" s="17"/>
      <c r="J45" s="17"/>
    </row>
    <row r="46" spans="1:10" ht="12.75">
      <c r="A46" s="8"/>
      <c r="B46" s="8" t="s">
        <v>89</v>
      </c>
      <c r="C46" s="66">
        <v>30262.457915625</v>
      </c>
      <c r="D46" s="30"/>
      <c r="E46" s="67">
        <v>20334.974</v>
      </c>
      <c r="G46" s="18"/>
      <c r="H46" s="17"/>
      <c r="I46" s="17"/>
      <c r="J46" s="17"/>
    </row>
    <row r="47" spans="1:10" ht="12.75" hidden="1">
      <c r="A47" s="8"/>
      <c r="B47" s="8" t="s">
        <v>33</v>
      </c>
      <c r="C47" s="66">
        <v>0</v>
      </c>
      <c r="D47" s="30"/>
      <c r="E47" s="67">
        <v>0</v>
      </c>
      <c r="G47" s="18"/>
      <c r="H47" s="17"/>
      <c r="I47" s="17"/>
      <c r="J47" s="17"/>
    </row>
    <row r="48" spans="1:10" ht="12.75">
      <c r="A48" s="8"/>
      <c r="B48" s="8" t="s">
        <v>100</v>
      </c>
      <c r="C48" s="88">
        <v>120.54786999999999</v>
      </c>
      <c r="D48" s="30"/>
      <c r="E48" s="89">
        <v>0.678</v>
      </c>
      <c r="G48" s="18"/>
      <c r="H48" s="17"/>
      <c r="I48" s="17"/>
      <c r="J48" s="17"/>
    </row>
    <row r="49" spans="1:10" ht="12.75" hidden="1">
      <c r="A49" s="8"/>
      <c r="B49" s="8" t="s">
        <v>34</v>
      </c>
      <c r="C49" s="66">
        <v>0</v>
      </c>
      <c r="D49" s="30"/>
      <c r="E49" s="67">
        <v>0</v>
      </c>
      <c r="G49" s="18"/>
      <c r="H49" s="17"/>
      <c r="I49" s="17"/>
      <c r="J49" s="17"/>
    </row>
    <row r="50" spans="1:10" ht="12.75">
      <c r="A50" s="8"/>
      <c r="B50" s="8"/>
      <c r="C50" s="69">
        <f>175817.23968815+1</f>
        <v>175818.23968815</v>
      </c>
      <c r="D50" s="30"/>
      <c r="E50" s="70">
        <v>114600.15699999999</v>
      </c>
      <c r="G50" s="18"/>
      <c r="H50" s="17"/>
      <c r="I50" s="17"/>
      <c r="J50" s="17"/>
    </row>
    <row r="51" spans="1:10" ht="4.5" customHeight="1">
      <c r="A51" s="8"/>
      <c r="B51" s="8"/>
      <c r="C51" s="53"/>
      <c r="D51" s="30"/>
      <c r="G51" s="18"/>
      <c r="H51" s="17"/>
      <c r="I51" s="17"/>
      <c r="J51" s="17"/>
    </row>
    <row r="52" spans="1:10" ht="12.75">
      <c r="A52" s="8" t="s">
        <v>71</v>
      </c>
      <c r="B52" s="8"/>
      <c r="C52" s="53">
        <v>78869.32983080685</v>
      </c>
      <c r="D52" s="30"/>
      <c r="E52" s="22">
        <v>68572.02700000002</v>
      </c>
      <c r="G52" s="18"/>
      <c r="H52" s="17"/>
      <c r="I52" s="17"/>
      <c r="J52" s="17"/>
    </row>
    <row r="53" spans="1:10" ht="13.5" thickBot="1">
      <c r="A53" s="8"/>
      <c r="B53" s="8"/>
      <c r="C53" s="71">
        <v>205210.94736803626</v>
      </c>
      <c r="D53" s="30"/>
      <c r="E53" s="72">
        <v>192208.28200000004</v>
      </c>
      <c r="G53" s="18"/>
      <c r="H53" s="17"/>
      <c r="I53" s="17"/>
      <c r="J53" s="17"/>
    </row>
    <row r="54" spans="1:10" ht="13.5" thickTop="1">
      <c r="A54" s="8" t="s">
        <v>148</v>
      </c>
      <c r="C54" s="53"/>
      <c r="D54" s="30"/>
      <c r="G54" s="18"/>
      <c r="H54" s="17"/>
      <c r="I54" s="17"/>
      <c r="J54" s="17"/>
    </row>
    <row r="55" spans="1:10" ht="12.75">
      <c r="A55" s="8" t="s">
        <v>61</v>
      </c>
      <c r="B55" s="8"/>
      <c r="C55" s="73">
        <v>82106.5244</v>
      </c>
      <c r="D55" s="30"/>
      <c r="E55" s="30">
        <v>82106.524</v>
      </c>
      <c r="G55" s="18"/>
      <c r="H55" s="17"/>
      <c r="I55" s="17"/>
      <c r="J55" s="17"/>
    </row>
    <row r="56" spans="1:5" ht="12.75">
      <c r="A56" s="8" t="s">
        <v>62</v>
      </c>
      <c r="C56" s="73">
        <v>33959.97633</v>
      </c>
      <c r="D56" s="30"/>
      <c r="E56" s="30">
        <v>33959.976</v>
      </c>
    </row>
    <row r="57" spans="1:5" ht="12.75">
      <c r="A57" s="8" t="s">
        <v>63</v>
      </c>
      <c r="C57" s="73">
        <v>1259.1570800000004</v>
      </c>
      <c r="D57" s="30"/>
      <c r="E57" s="30">
        <v>1259.157</v>
      </c>
    </row>
    <row r="58" spans="1:5" ht="12.75">
      <c r="A58" s="8" t="s">
        <v>131</v>
      </c>
      <c r="C58" s="73">
        <v>1414.3922799999998</v>
      </c>
      <c r="D58" s="30"/>
      <c r="E58" s="30">
        <v>1414.392</v>
      </c>
    </row>
    <row r="59" spans="1:5" ht="12.75" hidden="1">
      <c r="A59" s="8" t="s">
        <v>35</v>
      </c>
      <c r="C59" s="73">
        <v>0</v>
      </c>
      <c r="D59" s="30"/>
      <c r="E59" s="30">
        <v>0</v>
      </c>
    </row>
    <row r="60" spans="1:5" ht="12.75">
      <c r="A60" s="8" t="s">
        <v>132</v>
      </c>
      <c r="C60" s="73">
        <f>884.9967106</f>
        <v>884.9967106</v>
      </c>
      <c r="D60" s="30"/>
      <c r="E60" s="30">
        <v>910.916</v>
      </c>
    </row>
    <row r="61" spans="1:7" ht="12.75">
      <c r="A61" s="8" t="s">
        <v>66</v>
      </c>
      <c r="C61" s="74">
        <v>65826.98787398619</v>
      </c>
      <c r="D61" s="30"/>
      <c r="E61" s="75">
        <v>58167.927</v>
      </c>
      <c r="G61" s="8">
        <f>+C61-E61-'IS'!F30</f>
        <v>3084.759472181525</v>
      </c>
    </row>
    <row r="62" spans="1:5" ht="12.75">
      <c r="A62" s="47" t="s">
        <v>122</v>
      </c>
      <c r="B62" s="47"/>
      <c r="C62" s="73">
        <f>185452.034674586</f>
        <v>185452.034674586</v>
      </c>
      <c r="D62" s="30"/>
      <c r="E62" s="30">
        <v>177818.89200000002</v>
      </c>
    </row>
    <row r="63" spans="1:5" ht="4.5" customHeight="1">
      <c r="A63" s="8"/>
      <c r="B63" s="8"/>
      <c r="C63" s="73"/>
      <c r="D63" s="30"/>
      <c r="E63" s="30"/>
    </row>
    <row r="64" spans="1:5" ht="12.75">
      <c r="A64" s="8" t="s">
        <v>9</v>
      </c>
      <c r="B64" s="47"/>
      <c r="C64" s="74">
        <v>9691.46493603719</v>
      </c>
      <c r="D64" s="30"/>
      <c r="E64" s="75">
        <v>8883.92</v>
      </c>
    </row>
    <row r="65" spans="1:5" ht="4.5" customHeight="1">
      <c r="A65" s="8"/>
      <c r="B65" s="8"/>
      <c r="C65" s="73"/>
      <c r="D65" s="30"/>
      <c r="E65" s="30"/>
    </row>
    <row r="66" spans="1:5" ht="12.75">
      <c r="A66" s="47" t="s">
        <v>123</v>
      </c>
      <c r="B66" s="8"/>
      <c r="C66" s="73">
        <f>195143.499610623</f>
        <v>195143.499610623</v>
      </c>
      <c r="D66" s="30"/>
      <c r="E66" s="30">
        <v>186702.81200000003</v>
      </c>
    </row>
    <row r="67" spans="1:5" ht="4.5" customHeight="1">
      <c r="A67" s="8"/>
      <c r="B67" s="8"/>
      <c r="C67" s="73"/>
      <c r="D67" s="30"/>
      <c r="E67" s="30"/>
    </row>
    <row r="68" spans="1:5" ht="12.75">
      <c r="A68" s="8" t="s">
        <v>125</v>
      </c>
      <c r="B68" s="8"/>
      <c r="C68" s="73"/>
      <c r="D68" s="30"/>
      <c r="E68" s="30"/>
    </row>
    <row r="69" spans="1:5" ht="12.75" hidden="1">
      <c r="A69" s="8"/>
      <c r="B69" s="8" t="s">
        <v>32</v>
      </c>
      <c r="C69" s="73">
        <v>0</v>
      </c>
      <c r="D69" s="30"/>
      <c r="E69" s="30">
        <v>0</v>
      </c>
    </row>
    <row r="70" spans="1:5" ht="12.75">
      <c r="A70" s="8" t="s">
        <v>89</v>
      </c>
      <c r="C70" s="73">
        <f>5360.99879485</f>
        <v>5360.99879485</v>
      </c>
      <c r="D70" s="30"/>
      <c r="E70" s="30">
        <v>719.021</v>
      </c>
    </row>
    <row r="71" spans="1:5" ht="12.75">
      <c r="A71" s="8" t="s">
        <v>95</v>
      </c>
      <c r="C71" s="73">
        <f>4706.449+1</f>
        <v>4707.449</v>
      </c>
      <c r="D71" s="30"/>
      <c r="E71" s="30">
        <v>4786.449</v>
      </c>
    </row>
    <row r="72" spans="1:5" ht="13.5" thickBot="1">
      <c r="A72" s="8"/>
      <c r="B72" s="8"/>
      <c r="C72" s="71">
        <v>205210.9474054734</v>
      </c>
      <c r="D72" s="30"/>
      <c r="E72" s="72">
        <v>192208.28200000004</v>
      </c>
    </row>
    <row r="73" spans="1:2" ht="13.5" thickTop="1">
      <c r="A73" s="8"/>
      <c r="B73" s="8"/>
    </row>
    <row r="74" spans="1:6" s="4" customFormat="1" ht="13.5">
      <c r="A74" s="2" t="s">
        <v>116</v>
      </c>
      <c r="B74" s="2"/>
      <c r="C74" s="36">
        <v>2.376711242336101</v>
      </c>
      <c r="D74" s="37"/>
      <c r="E74" s="63">
        <v>2.273909586039716</v>
      </c>
      <c r="F74" s="77"/>
    </row>
    <row r="75" spans="1:7" s="78" customFormat="1" ht="4.5" customHeight="1">
      <c r="A75" s="8"/>
      <c r="B75" s="8"/>
      <c r="C75" s="73"/>
      <c r="D75" s="30"/>
      <c r="E75" s="30"/>
      <c r="G75" s="20"/>
    </row>
    <row r="76" spans="1:6" s="4" customFormat="1" ht="13.5">
      <c r="A76" s="2" t="s">
        <v>135</v>
      </c>
      <c r="B76" s="2"/>
      <c r="C76" s="36"/>
      <c r="D76" s="37"/>
      <c r="E76" s="63"/>
      <c r="F76" s="77"/>
    </row>
    <row r="77" spans="1:6" s="4" customFormat="1" ht="13.5">
      <c r="A77" s="47"/>
      <c r="B77" s="2" t="s">
        <v>117</v>
      </c>
      <c r="C77" s="36">
        <v>2.258675982570104</v>
      </c>
      <c r="D77" s="37"/>
      <c r="E77" s="63">
        <v>2.165709657858613</v>
      </c>
      <c r="F77" s="77"/>
    </row>
    <row r="78" ht="12.75">
      <c r="E78" s="21"/>
    </row>
    <row r="79" ht="12.75">
      <c r="A79" s="2" t="s">
        <v>133</v>
      </c>
    </row>
    <row r="80" ht="12.75">
      <c r="A80" s="2" t="s">
        <v>105</v>
      </c>
    </row>
    <row r="82" spans="1:5" ht="12.75">
      <c r="A82" s="98" t="s">
        <v>111</v>
      </c>
      <c r="B82" s="98"/>
      <c r="C82" s="98"/>
      <c r="D82" s="98"/>
      <c r="E82" s="98"/>
    </row>
    <row r="83" spans="3:5" ht="12.75">
      <c r="C83" s="30">
        <f>+C53-C72</f>
        <v>-3.7437130231410265E-05</v>
      </c>
      <c r="D83" s="30"/>
      <c r="E83" s="76">
        <f>+E53-E72</f>
        <v>0</v>
      </c>
    </row>
  </sheetData>
  <mergeCells count="6">
    <mergeCell ref="A82:E82"/>
    <mergeCell ref="C8:C9"/>
    <mergeCell ref="E8:E9"/>
    <mergeCell ref="K8:M8"/>
    <mergeCell ref="K9:K11"/>
    <mergeCell ref="M9:M11"/>
  </mergeCells>
  <printOptions/>
  <pageMargins left="0.5" right="0.5" top="1.5" bottom="0.5" header="0.25" footer="0.2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workbookViewId="0" topLeftCell="A1">
      <pane xSplit="3" ySplit="12" topLeftCell="E46" activePane="bottomRight" state="frozen"/>
      <selection pane="topLeft" activeCell="A2" sqref="A2"/>
      <selection pane="topRight" activeCell="D2" sqref="D2"/>
      <selection pane="bottomLeft" activeCell="A13" sqref="A13"/>
      <selection pane="bottomRight" activeCell="H74" sqref="H74"/>
    </sheetView>
  </sheetViews>
  <sheetFormatPr defaultColWidth="9.140625" defaultRowHeight="12.75"/>
  <cols>
    <col min="1" max="2" width="3.140625" style="1" customWidth="1"/>
    <col min="3" max="3" width="62.7109375" style="1" customWidth="1"/>
    <col min="4" max="4" width="16.7109375" style="21" customWidth="1"/>
    <col min="5" max="5" width="1.421875" style="21" customWidth="1"/>
    <col min="6" max="6" width="16.7109375" style="22" customWidth="1"/>
    <col min="7" max="7" width="0.71875" style="1" customWidth="1"/>
    <col min="8" max="8" width="9.140625" style="1" customWidth="1"/>
    <col min="9" max="9" width="0.71875" style="1" customWidth="1"/>
    <col min="10" max="10" width="9.140625" style="1" hidden="1" customWidth="1"/>
    <col min="11" max="11" width="0.71875" style="1" hidden="1" customWidth="1"/>
    <col min="12" max="12" width="9.140625" style="1" hidden="1" customWidth="1"/>
    <col min="13" max="13" width="0.71875" style="1" hidden="1" customWidth="1"/>
    <col min="14" max="16384" width="7.8515625" style="1" customWidth="1"/>
  </cols>
  <sheetData>
    <row r="1" spans="1:3" ht="15">
      <c r="A1" s="3" t="s">
        <v>0</v>
      </c>
      <c r="B1" s="3"/>
      <c r="C1" s="3"/>
    </row>
    <row r="2" spans="1:3" ht="15">
      <c r="A2" s="82" t="s">
        <v>159</v>
      </c>
      <c r="B2" s="3"/>
      <c r="C2" s="3"/>
    </row>
    <row r="3" spans="1:3" ht="15">
      <c r="A3" s="82" t="s">
        <v>151</v>
      </c>
      <c r="B3" s="3"/>
      <c r="C3" s="3"/>
    </row>
    <row r="4" spans="1:3" ht="15">
      <c r="A4" s="3" t="s">
        <v>72</v>
      </c>
      <c r="B4" s="3"/>
      <c r="C4" s="3"/>
    </row>
    <row r="5" ht="1.5" customHeight="1"/>
    <row r="6" spans="1:3" ht="13.5">
      <c r="A6" s="83" t="s">
        <v>153</v>
      </c>
      <c r="B6" s="4"/>
      <c r="C6" s="4"/>
    </row>
    <row r="7" ht="1.5" customHeight="1"/>
    <row r="8" spans="4:6" ht="12.75" customHeight="1">
      <c r="D8" s="23"/>
      <c r="F8" s="23"/>
    </row>
    <row r="9" spans="4:6" ht="12.75" customHeight="1">
      <c r="D9" s="85" t="s">
        <v>149</v>
      </c>
      <c r="F9" s="85" t="s">
        <v>119</v>
      </c>
    </row>
    <row r="10" spans="4:12" ht="12.75" customHeight="1">
      <c r="D10" s="23" t="s">
        <v>15</v>
      </c>
      <c r="E10" s="28"/>
      <c r="F10" s="23" t="s">
        <v>15</v>
      </c>
      <c r="J10" s="9"/>
      <c r="L10" s="5"/>
    </row>
    <row r="11" spans="5:10" ht="4.5" customHeight="1">
      <c r="E11" s="29"/>
      <c r="F11" s="21"/>
      <c r="J11" s="8"/>
    </row>
    <row r="12" spans="1:12" ht="13.5">
      <c r="A12" s="2" t="s">
        <v>39</v>
      </c>
      <c r="D12" s="1"/>
      <c r="E12" s="26"/>
      <c r="F12" s="1"/>
      <c r="J12" s="8">
        <f>+'[1]FPI-CONSOL'!$S$12/1000</f>
        <v>74956.54578822663</v>
      </c>
      <c r="L12" s="8">
        <f>+'[3]2nd QUARTER'!$U$19</f>
        <v>83080.58119369253</v>
      </c>
    </row>
    <row r="13" spans="2:12" ht="13.5">
      <c r="B13" s="1" t="s">
        <v>129</v>
      </c>
      <c r="D13" s="47">
        <v>6534.120337633653</v>
      </c>
      <c r="E13" s="26"/>
      <c r="F13" s="8">
        <v>8901.37004076537</v>
      </c>
      <c r="J13" s="8"/>
      <c r="L13" s="8"/>
    </row>
    <row r="14" spans="4:12" ht="4.5" customHeight="1">
      <c r="D14" s="47"/>
      <c r="E14" s="26"/>
      <c r="F14" s="8"/>
      <c r="J14" s="11">
        <f>+'[1]FPI-CONSOL'!$S$25/1000</f>
        <v>-63563.24743743165</v>
      </c>
      <c r="L14" s="11">
        <f>+'[2]FPI-CONSOL'!$Q$25/1000-451-407-8+3</f>
        <v>-75187.85344637326</v>
      </c>
    </row>
    <row r="15" spans="2:12" ht="13.5">
      <c r="B15" s="1" t="s">
        <v>144</v>
      </c>
      <c r="D15" s="47"/>
      <c r="E15" s="26"/>
      <c r="F15" s="8"/>
      <c r="J15" s="8">
        <f>SUM(J12:J14)</f>
        <v>11393.298350794983</v>
      </c>
      <c r="L15" s="8">
        <f>SUM(L12:L14)</f>
        <v>7892.727747319266</v>
      </c>
    </row>
    <row r="16" spans="3:12" ht="13.5">
      <c r="C16" s="1" t="s">
        <v>40</v>
      </c>
      <c r="D16" s="47">
        <v>5107.5041959</v>
      </c>
      <c r="E16" s="26"/>
      <c r="F16" s="8">
        <v>4925.255660773674</v>
      </c>
      <c r="J16" s="8">
        <f>+'[1]FPI-CONSOL'!$S$51/1000</f>
        <v>649.4105477375986</v>
      </c>
      <c r="L16" s="8">
        <f>+'[2]FPI-CONSOL'!$Q$51/1000</f>
        <v>533.7373825712117</v>
      </c>
    </row>
    <row r="17" spans="3:12" ht="13.5">
      <c r="C17" s="1" t="s">
        <v>41</v>
      </c>
      <c r="D17" s="47">
        <v>122.54366999999998</v>
      </c>
      <c r="E17" s="26"/>
      <c r="F17" s="8">
        <v>18.71922214549937</v>
      </c>
      <c r="J17" s="8">
        <f>-'[1]FPI-CONSOL'!S31/1000</f>
        <v>-2606.155532849856</v>
      </c>
      <c r="L17" s="8">
        <f>-'[2]FPI-CONSOL'!$Q$31/1000</f>
        <v>-1828.0669884627164</v>
      </c>
    </row>
    <row r="18" spans="3:12" ht="13.5" customHeight="1" hidden="1">
      <c r="C18" s="21" t="s">
        <v>101</v>
      </c>
      <c r="D18" s="47">
        <v>0</v>
      </c>
      <c r="E18" s="26"/>
      <c r="F18" s="8">
        <v>0</v>
      </c>
      <c r="J18" s="8"/>
      <c r="L18" s="8"/>
    </row>
    <row r="19" spans="3:12" ht="13.5">
      <c r="C19" s="86" t="s">
        <v>160</v>
      </c>
      <c r="D19" s="47">
        <v>113.72171657180894</v>
      </c>
      <c r="E19" s="26"/>
      <c r="F19" s="8">
        <v>25.643669999999997</v>
      </c>
      <c r="J19" s="8">
        <f>-'[1]FPI-CONSOL'!S32/1000</f>
        <v>-2533.2147092976534</v>
      </c>
      <c r="L19" s="8">
        <f>-'[2]FPI-CONSOL'!$Q$32/1000</f>
        <v>-2241.0832988254274</v>
      </c>
    </row>
    <row r="20" spans="3:12" ht="13.5" customHeight="1">
      <c r="C20" s="21" t="s">
        <v>156</v>
      </c>
      <c r="D20" s="47">
        <v>0</v>
      </c>
      <c r="E20" s="26"/>
      <c r="F20" s="8">
        <v>283.25826</v>
      </c>
      <c r="J20" s="8"/>
      <c r="L20" s="8"/>
    </row>
    <row r="21" spans="3:12" ht="13.5">
      <c r="C21" s="1" t="s">
        <v>42</v>
      </c>
      <c r="D21" s="47">
        <v>854.4416060171698</v>
      </c>
      <c r="E21" s="26"/>
      <c r="F21" s="8">
        <v>307.94860704804967</v>
      </c>
      <c r="J21" s="11">
        <f>-'[1]FPI-CONSOL'!S33/1000</f>
        <v>-1830.2900510547702</v>
      </c>
      <c r="L21" s="11">
        <f>-'[2]FPI-CONSOL'!$Q$33/1000</f>
        <v>-683.3954399999999</v>
      </c>
    </row>
    <row r="22" spans="3:12" ht="13.5">
      <c r="C22" s="1" t="s">
        <v>43</v>
      </c>
      <c r="D22" s="47">
        <v>-170.00220507704503</v>
      </c>
      <c r="E22" s="26"/>
      <c r="F22" s="8">
        <v>-88.64859254231588</v>
      </c>
      <c r="J22" s="8">
        <f>SUM(J15:J21)</f>
        <v>5073.048605330301</v>
      </c>
      <c r="L22" s="8">
        <f>SUM(L15:L21)</f>
        <v>3673.919402602333</v>
      </c>
    </row>
    <row r="23" spans="3:12" ht="13.5" customHeight="1">
      <c r="C23" s="21" t="s">
        <v>168</v>
      </c>
      <c r="D23" s="47">
        <v>3050</v>
      </c>
      <c r="E23" s="26"/>
      <c r="F23" s="8">
        <v>0</v>
      </c>
      <c r="J23" s="8"/>
      <c r="L23" s="8"/>
    </row>
    <row r="24" spans="3:12" ht="13.5">
      <c r="C24" s="1" t="s">
        <v>44</v>
      </c>
      <c r="D24" s="47"/>
      <c r="E24" s="26"/>
      <c r="F24" s="8"/>
      <c r="J24" s="11">
        <v>0</v>
      </c>
      <c r="L24" s="11">
        <v>0</v>
      </c>
    </row>
    <row r="25" spans="3:12" ht="13.5">
      <c r="C25" s="27" t="s">
        <v>45</v>
      </c>
      <c r="D25" s="47">
        <v>0</v>
      </c>
      <c r="E25" s="26"/>
      <c r="F25" s="8">
        <v>45.84365999999922</v>
      </c>
      <c r="J25" s="8">
        <f>SUM(J22:J24)</f>
        <v>5073.048605330301</v>
      </c>
      <c r="L25" s="8">
        <f>SUM(L22:L24)</f>
        <v>3673.919402602333</v>
      </c>
    </row>
    <row r="26" spans="3:12" ht="13.5">
      <c r="C26" s="27" t="s">
        <v>46</v>
      </c>
      <c r="D26" s="52">
        <v>82.28893</v>
      </c>
      <c r="E26" s="26"/>
      <c r="F26" s="18">
        <v>82.28904000000001</v>
      </c>
      <c r="J26" s="11">
        <f>+'[1]FPI-CONSOL'!$S$57/1000</f>
        <v>-1800</v>
      </c>
      <c r="L26" s="11">
        <f>+'[2]FPI-CONSOL'!$Q$57/1000</f>
        <v>-860</v>
      </c>
    </row>
    <row r="27" spans="3:12" ht="13.5">
      <c r="C27" s="21" t="s">
        <v>90</v>
      </c>
      <c r="D27" s="52"/>
      <c r="E27" s="26"/>
      <c r="F27" s="18"/>
      <c r="J27" s="18"/>
      <c r="L27" s="18"/>
    </row>
    <row r="28" spans="3:12" ht="13.5">
      <c r="C28" s="21" t="s">
        <v>91</v>
      </c>
      <c r="D28" s="52">
        <v>0</v>
      </c>
      <c r="E28" s="26"/>
      <c r="F28" s="18">
        <v>-104.92776486002433</v>
      </c>
      <c r="J28" s="18"/>
      <c r="L28" s="18"/>
    </row>
    <row r="29" spans="3:12" ht="13.5">
      <c r="C29" s="1" t="s">
        <v>92</v>
      </c>
      <c r="D29" s="47">
        <v>-2775.6871643071313</v>
      </c>
      <c r="E29" s="26"/>
      <c r="F29" s="8">
        <v>-1677.25125638896</v>
      </c>
      <c r="J29" s="8">
        <f>SUM(J25:J26)</f>
        <v>3273.048605330301</v>
      </c>
      <c r="L29" s="8">
        <f>SUM(L25:L26)</f>
        <v>2813.919402602333</v>
      </c>
    </row>
    <row r="30" spans="3:12" ht="13.5">
      <c r="C30" s="1" t="s">
        <v>136</v>
      </c>
      <c r="D30" s="48">
        <v>68.2595</v>
      </c>
      <c r="E30" s="26"/>
      <c r="F30" s="11">
        <v>193.91652378231177</v>
      </c>
      <c r="J30" s="8"/>
      <c r="L30" s="8"/>
    </row>
    <row r="31" spans="1:12" s="2" customFormat="1" ht="4.5" customHeight="1" thickBot="1">
      <c r="A31" s="1"/>
      <c r="B31" s="1"/>
      <c r="C31" s="1"/>
      <c r="D31" s="52"/>
      <c r="E31" s="26"/>
      <c r="F31" s="18"/>
      <c r="G31" s="1"/>
      <c r="H31" s="1"/>
      <c r="I31" s="1"/>
      <c r="J31" s="14">
        <f>SUM(J29:J30)</f>
        <v>3273.048605330301</v>
      </c>
      <c r="L31" s="14">
        <f>SUM(L29:L30)</f>
        <v>2813.919402602333</v>
      </c>
    </row>
    <row r="32" spans="2:6" ht="14.25" thickTop="1">
      <c r="B32" s="1" t="s">
        <v>83</v>
      </c>
      <c r="D32" s="52">
        <v>12987.190586738454</v>
      </c>
      <c r="E32" s="26"/>
      <c r="F32" s="18">
        <v>12913.417070723599</v>
      </c>
    </row>
    <row r="33" spans="4:6" ht="4.5" customHeight="1">
      <c r="D33" s="47"/>
      <c r="E33" s="26"/>
      <c r="F33" s="8"/>
    </row>
    <row r="34" spans="3:9" ht="13.5">
      <c r="C34" s="86" t="s">
        <v>161</v>
      </c>
      <c r="D34" s="47">
        <v>2536.5236604460392</v>
      </c>
      <c r="E34" s="26"/>
      <c r="F34" s="8">
        <v>-10551.164019725831</v>
      </c>
      <c r="H34" s="19"/>
      <c r="I34" s="17"/>
    </row>
    <row r="35" spans="3:9" ht="13.5">
      <c r="C35" s="1" t="s">
        <v>137</v>
      </c>
      <c r="D35" s="47">
        <v>-78112.53858132497</v>
      </c>
      <c r="E35" s="26"/>
      <c r="F35" s="8">
        <v>-39341.12293304515</v>
      </c>
      <c r="H35" s="18"/>
      <c r="I35" s="17"/>
    </row>
    <row r="36" spans="3:9" ht="13.5">
      <c r="C36" s="86" t="s">
        <v>162</v>
      </c>
      <c r="D36" s="47">
        <v>-1452.5035381500008</v>
      </c>
      <c r="E36" s="26"/>
      <c r="F36" s="8">
        <v>372.97907093094784</v>
      </c>
      <c r="H36" s="18"/>
      <c r="I36" s="17"/>
    </row>
    <row r="37" spans="3:9" ht="13.5">
      <c r="C37" s="1" t="s">
        <v>115</v>
      </c>
      <c r="D37" s="47">
        <v>45758.04075712497</v>
      </c>
      <c r="E37" s="26"/>
      <c r="F37" s="8">
        <v>32723.457973421104</v>
      </c>
      <c r="H37" s="18"/>
      <c r="I37" s="17"/>
    </row>
    <row r="38" spans="3:9" ht="13.5">
      <c r="C38" s="1" t="s">
        <v>104</v>
      </c>
      <c r="D38" s="48">
        <v>3989.5754492000024</v>
      </c>
      <c r="E38" s="26"/>
      <c r="F38" s="11">
        <v>8332.408391683106</v>
      </c>
      <c r="H38" s="18"/>
      <c r="I38" s="17"/>
    </row>
    <row r="39" spans="4:9" ht="4.5" customHeight="1">
      <c r="D39" s="47"/>
      <c r="E39" s="26"/>
      <c r="F39" s="8"/>
      <c r="H39" s="18"/>
      <c r="I39" s="17"/>
    </row>
    <row r="40" spans="2:9" ht="13.5">
      <c r="B40" s="86" t="s">
        <v>163</v>
      </c>
      <c r="D40" s="47">
        <v>-14293.711665965511</v>
      </c>
      <c r="E40" s="26"/>
      <c r="F40" s="8">
        <v>4449.975553987768</v>
      </c>
      <c r="H40" s="17"/>
      <c r="I40" s="17"/>
    </row>
    <row r="41" spans="4:9" ht="4.5" customHeight="1">
      <c r="D41" s="47"/>
      <c r="E41" s="26"/>
      <c r="F41" s="8"/>
      <c r="H41" s="17"/>
      <c r="I41" s="17"/>
    </row>
    <row r="42" spans="3:9" ht="13.5">
      <c r="C42" s="1" t="s">
        <v>47</v>
      </c>
      <c r="D42" s="47">
        <v>-631.1267981250002</v>
      </c>
      <c r="E42" s="26"/>
      <c r="F42" s="8">
        <v>-269.68461</v>
      </c>
      <c r="H42" s="17"/>
      <c r="I42" s="17"/>
    </row>
    <row r="43" spans="3:9" ht="13.5">
      <c r="C43" s="1" t="s">
        <v>138</v>
      </c>
      <c r="D43" s="48">
        <v>-906.73601</v>
      </c>
      <c r="E43" s="26"/>
      <c r="F43" s="11">
        <v>-96.3649813677204</v>
      </c>
      <c r="H43" s="17"/>
      <c r="I43" s="17"/>
    </row>
    <row r="44" spans="4:9" ht="4.5" customHeight="1">
      <c r="D44" s="47"/>
      <c r="E44" s="26"/>
      <c r="F44" s="8"/>
      <c r="H44" s="17"/>
      <c r="I44" s="17"/>
    </row>
    <row r="45" spans="2:9" ht="13.5">
      <c r="B45" s="86" t="s">
        <v>164</v>
      </c>
      <c r="D45" s="47">
        <v>-15831.574474090512</v>
      </c>
      <c r="E45" s="26"/>
      <c r="F45" s="8">
        <v>4083.9259626200474</v>
      </c>
      <c r="H45" s="17"/>
      <c r="I45" s="17"/>
    </row>
    <row r="46" spans="4:9" ht="4.5" customHeight="1">
      <c r="D46" s="47"/>
      <c r="E46" s="26"/>
      <c r="F46" s="8"/>
      <c r="H46" s="17"/>
      <c r="I46" s="17"/>
    </row>
    <row r="47" spans="1:9" ht="13.5">
      <c r="A47" s="2" t="s">
        <v>48</v>
      </c>
      <c r="D47" s="47"/>
      <c r="E47" s="26"/>
      <c r="F47" s="8"/>
      <c r="H47" s="17"/>
      <c r="I47" s="17"/>
    </row>
    <row r="48" spans="1:9" ht="13.5" customHeight="1" hidden="1">
      <c r="A48" s="2"/>
      <c r="C48" s="1" t="s">
        <v>97</v>
      </c>
      <c r="D48" s="47">
        <v>0</v>
      </c>
      <c r="E48" s="26"/>
      <c r="F48" s="8">
        <v>0</v>
      </c>
      <c r="H48" s="17"/>
      <c r="I48" s="17"/>
    </row>
    <row r="49" spans="3:9" ht="13.5" customHeight="1" hidden="1">
      <c r="C49" s="1" t="s">
        <v>76</v>
      </c>
      <c r="D49" s="47">
        <v>0</v>
      </c>
      <c r="E49" s="26"/>
      <c r="F49" s="8">
        <v>0</v>
      </c>
      <c r="H49" s="17"/>
      <c r="I49" s="17"/>
    </row>
    <row r="50" spans="3:9" ht="13.5" customHeight="1" hidden="1">
      <c r="C50" s="1" t="s">
        <v>49</v>
      </c>
      <c r="D50" s="47">
        <v>0</v>
      </c>
      <c r="E50" s="26"/>
      <c r="F50" s="8">
        <v>0</v>
      </c>
      <c r="H50" s="17"/>
      <c r="I50" s="17"/>
    </row>
    <row r="51" spans="3:9" ht="13.5" customHeight="1" hidden="1">
      <c r="C51" s="21" t="s">
        <v>98</v>
      </c>
      <c r="D51" s="47">
        <v>0</v>
      </c>
      <c r="E51" s="26"/>
      <c r="F51" s="8">
        <v>0</v>
      </c>
      <c r="H51" s="17"/>
      <c r="I51" s="17"/>
    </row>
    <row r="52" spans="3:9" ht="13.5">
      <c r="C52" s="1" t="s">
        <v>50</v>
      </c>
      <c r="D52" s="47">
        <v>170.00220507704503</v>
      </c>
      <c r="E52" s="26"/>
      <c r="F52" s="8">
        <v>88.64859254231588</v>
      </c>
      <c r="H52" s="17"/>
      <c r="I52" s="17"/>
    </row>
    <row r="53" spans="3:9" ht="13.5">
      <c r="C53" s="1" t="s">
        <v>51</v>
      </c>
      <c r="D53" s="47">
        <v>-5232.492530099999</v>
      </c>
      <c r="E53" s="26"/>
      <c r="F53" s="8">
        <v>-5757.3426782721945</v>
      </c>
      <c r="H53" s="17"/>
      <c r="I53" s="17"/>
    </row>
    <row r="54" spans="3:9" ht="13.5">
      <c r="C54" s="21" t="s">
        <v>106</v>
      </c>
      <c r="D54" s="47">
        <v>1260.43109</v>
      </c>
      <c r="E54" s="26"/>
      <c r="F54" s="8">
        <v>1205.51571</v>
      </c>
      <c r="H54" s="17"/>
      <c r="I54" s="17"/>
    </row>
    <row r="55" spans="3:9" ht="13.5" customHeight="1" hidden="1">
      <c r="C55" s="1" t="s">
        <v>52</v>
      </c>
      <c r="D55" s="47">
        <v>0</v>
      </c>
      <c r="E55" s="26"/>
      <c r="F55" s="8">
        <v>-1.0186340659856796E-13</v>
      </c>
      <c r="H55" s="17"/>
      <c r="I55" s="17"/>
    </row>
    <row r="56" spans="3:6" ht="13.5" customHeight="1" hidden="1">
      <c r="C56" s="21" t="s">
        <v>114</v>
      </c>
      <c r="D56" s="47">
        <v>0</v>
      </c>
      <c r="E56" s="26"/>
      <c r="F56" s="8">
        <v>0</v>
      </c>
    </row>
    <row r="57" spans="3:6" ht="13.5">
      <c r="C57" s="1" t="s">
        <v>53</v>
      </c>
      <c r="D57" s="48">
        <v>236.47482055319102</v>
      </c>
      <c r="E57" s="26"/>
      <c r="F57" s="11">
        <v>14.666669999999998</v>
      </c>
    </row>
    <row r="58" spans="4:6" ht="4.5" customHeight="1">
      <c r="D58" s="47"/>
      <c r="E58" s="26"/>
      <c r="F58" s="8"/>
    </row>
    <row r="59" spans="2:6" ht="13.5">
      <c r="B59" s="1" t="s">
        <v>96</v>
      </c>
      <c r="D59" s="47">
        <v>-3565.5844144697635</v>
      </c>
      <c r="E59" s="26"/>
      <c r="F59" s="8">
        <v>-4448.511705729879</v>
      </c>
    </row>
    <row r="60" spans="4:6" ht="4.5" customHeight="1">
      <c r="D60" s="47"/>
      <c r="E60" s="26"/>
      <c r="F60" s="8"/>
    </row>
    <row r="61" spans="1:6" ht="13.5">
      <c r="A61" s="2" t="s">
        <v>54</v>
      </c>
      <c r="D61" s="47"/>
      <c r="E61" s="26"/>
      <c r="F61" s="8"/>
    </row>
    <row r="62" spans="3:6" ht="13.5" customHeight="1" hidden="1">
      <c r="C62" s="21" t="s">
        <v>82</v>
      </c>
      <c r="D62" s="47">
        <v>0</v>
      </c>
      <c r="E62" s="26"/>
      <c r="F62" s="8">
        <v>0</v>
      </c>
    </row>
    <row r="63" spans="3:6" ht="13.5">
      <c r="C63" s="1" t="s">
        <v>55</v>
      </c>
      <c r="D63" s="47">
        <v>-223.31480789216963</v>
      </c>
      <c r="E63" s="26"/>
      <c r="F63" s="8">
        <v>-38.26399704804962</v>
      </c>
    </row>
    <row r="64" spans="3:6" s="21" customFormat="1" ht="13.5" customHeight="1" hidden="1">
      <c r="C64" s="21" t="s">
        <v>56</v>
      </c>
      <c r="D64" s="53">
        <v>0</v>
      </c>
      <c r="E64" s="26"/>
      <c r="F64" s="22">
        <v>0</v>
      </c>
    </row>
    <row r="65" spans="3:6" ht="13.5">
      <c r="C65" s="1" t="s">
        <v>139</v>
      </c>
      <c r="D65" s="47">
        <v>7902.439840716803</v>
      </c>
      <c r="E65" s="26"/>
      <c r="F65" s="8">
        <v>-19.225824999999954</v>
      </c>
    </row>
    <row r="66" spans="3:7" ht="13.5">
      <c r="C66" s="86" t="s">
        <v>165</v>
      </c>
      <c r="D66" s="48">
        <v>2330.324112499998</v>
      </c>
      <c r="E66" s="26"/>
      <c r="F66" s="11">
        <v>8682.00055</v>
      </c>
      <c r="G66" s="17"/>
    </row>
    <row r="67" spans="3:6" ht="13.5" customHeight="1" hidden="1">
      <c r="C67" s="1" t="s">
        <v>57</v>
      </c>
      <c r="D67" s="52">
        <v>0</v>
      </c>
      <c r="E67" s="26"/>
      <c r="F67" s="18">
        <v>0</v>
      </c>
    </row>
    <row r="68" spans="4:6" ht="13.5" hidden="1">
      <c r="D68" s="48"/>
      <c r="E68" s="26"/>
      <c r="F68" s="11"/>
    </row>
    <row r="69" spans="2:6" ht="13.5">
      <c r="B69" s="1" t="s">
        <v>140</v>
      </c>
      <c r="D69" s="47">
        <v>10009.449145324632</v>
      </c>
      <c r="E69" s="26"/>
      <c r="F69" s="8">
        <v>8624.51072795195</v>
      </c>
    </row>
    <row r="70" spans="4:6" ht="4.5" customHeight="1">
      <c r="D70" s="47"/>
      <c r="E70" s="26"/>
      <c r="F70" s="8"/>
    </row>
    <row r="71" spans="2:6" ht="13.5">
      <c r="B71" s="1" t="s">
        <v>58</v>
      </c>
      <c r="D71" s="48">
        <v>-3.0805903426647347</v>
      </c>
      <c r="E71" s="26"/>
      <c r="F71" s="11">
        <v>73.22740811694987</v>
      </c>
    </row>
    <row r="72" spans="4:6" ht="4.5" customHeight="1">
      <c r="D72" s="47"/>
      <c r="E72" s="29"/>
      <c r="F72" s="8"/>
    </row>
    <row r="73" spans="2:6" ht="12.75">
      <c r="B73" s="1" t="s">
        <v>141</v>
      </c>
      <c r="D73" s="47">
        <v>-9390.790333578308</v>
      </c>
      <c r="E73" s="29"/>
      <c r="F73" s="8">
        <v>8333.15239295907</v>
      </c>
    </row>
    <row r="74" spans="4:6" ht="4.5" customHeight="1">
      <c r="D74" s="47"/>
      <c r="E74" s="29"/>
      <c r="F74" s="8"/>
    </row>
    <row r="75" spans="2:6" ht="12.75">
      <c r="B75" s="1" t="s">
        <v>142</v>
      </c>
      <c r="D75" s="47"/>
      <c r="E75" s="29"/>
      <c r="F75" s="8"/>
    </row>
    <row r="76" spans="3:6" ht="12.75">
      <c r="C76" s="1" t="s">
        <v>59</v>
      </c>
      <c r="D76" s="54">
        <v>12152.16709262901</v>
      </c>
      <c r="E76" s="29"/>
      <c r="F76" s="90">
        <v>12431.926808303031</v>
      </c>
    </row>
    <row r="77" spans="3:6" ht="12.75">
      <c r="C77" s="1" t="s">
        <v>60</v>
      </c>
      <c r="D77" s="55">
        <v>66.63607040419231</v>
      </c>
      <c r="E77" s="29"/>
      <c r="F77" s="91">
        <v>-47.1932596254535</v>
      </c>
    </row>
    <row r="78" spans="4:6" ht="4.5" customHeight="1">
      <c r="D78" s="47"/>
      <c r="E78" s="29"/>
      <c r="F78" s="8"/>
    </row>
    <row r="79" spans="4:6" ht="12.75">
      <c r="D79" s="47">
        <v>12218.803163033203</v>
      </c>
      <c r="E79" s="29"/>
      <c r="F79" s="8">
        <v>12384.733548677577</v>
      </c>
    </row>
    <row r="80" spans="4:6" ht="4.5" customHeight="1">
      <c r="D80" s="56"/>
      <c r="E80" s="29"/>
      <c r="F80" s="92"/>
    </row>
    <row r="81" spans="2:8" ht="13.5" thickBot="1">
      <c r="B81" s="1" t="s">
        <v>143</v>
      </c>
      <c r="D81" s="57">
        <v>2828.012829454894</v>
      </c>
      <c r="E81" s="29"/>
      <c r="F81" s="93">
        <v>20717.885941636647</v>
      </c>
      <c r="H81" s="13"/>
    </row>
    <row r="82" spans="4:6" ht="13.5" thickTop="1">
      <c r="D82" s="18"/>
      <c r="E82" s="29"/>
      <c r="F82" s="18"/>
    </row>
    <row r="83" spans="1:7" ht="12.75">
      <c r="A83" s="38"/>
      <c r="B83" s="38"/>
      <c r="C83" s="38"/>
      <c r="D83" s="46"/>
      <c r="E83" s="38"/>
      <c r="F83" s="38"/>
      <c r="G83" s="39"/>
    </row>
    <row r="84" spans="1:7" ht="12.75">
      <c r="A84" s="38"/>
      <c r="B84" s="38"/>
      <c r="C84" s="38"/>
      <c r="D84" s="40"/>
      <c r="E84" s="38"/>
      <c r="F84" s="41"/>
      <c r="G84" s="39"/>
    </row>
    <row r="85" spans="1:6" ht="12.75">
      <c r="A85" s="16" t="s">
        <v>133</v>
      </c>
      <c r="E85" s="29"/>
      <c r="F85" s="30"/>
    </row>
    <row r="86" spans="1:6" ht="12.75">
      <c r="A86" s="16" t="s">
        <v>105</v>
      </c>
      <c r="E86" s="29"/>
      <c r="F86" s="30"/>
    </row>
    <row r="87" spans="5:6" ht="12.75">
      <c r="E87" s="29"/>
      <c r="F87" s="30"/>
    </row>
    <row r="88" spans="1:6" ht="12.75">
      <c r="A88" s="98" t="s">
        <v>112</v>
      </c>
      <c r="B88" s="98"/>
      <c r="C88" s="98"/>
      <c r="D88" s="98"/>
      <c r="E88" s="98"/>
      <c r="F88" s="98"/>
    </row>
    <row r="89" spans="5:6" ht="12.75">
      <c r="E89" s="29"/>
      <c r="F89" s="30"/>
    </row>
    <row r="90" spans="5:6" ht="12.75">
      <c r="E90" s="29"/>
      <c r="F90" s="30"/>
    </row>
    <row r="91" spans="5:6" ht="12.75">
      <c r="E91" s="29"/>
      <c r="F91" s="30"/>
    </row>
    <row r="92" spans="5:6" ht="12.75">
      <c r="E92" s="29"/>
      <c r="F92" s="30"/>
    </row>
  </sheetData>
  <mergeCells count="1">
    <mergeCell ref="A88:F88"/>
  </mergeCells>
  <printOptions/>
  <pageMargins left="0.5" right="0.5" top="1.25" bottom="0.25" header="0.25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workbookViewId="0" topLeftCell="A18">
      <selection activeCell="A40" sqref="A40"/>
    </sheetView>
  </sheetViews>
  <sheetFormatPr defaultColWidth="9.140625" defaultRowHeight="12.75"/>
  <cols>
    <col min="1" max="1" width="43.57421875" style="31" customWidth="1"/>
    <col min="2" max="6" width="9.8515625" style="31" customWidth="1"/>
    <col min="7" max="7" width="12.421875" style="31" customWidth="1"/>
    <col min="8" max="8" width="10.28125" style="31" bestFit="1" customWidth="1"/>
    <col min="9" max="9" width="9.8515625" style="31" customWidth="1"/>
    <col min="10" max="10" width="8.7109375" style="31" customWidth="1"/>
    <col min="11" max="11" width="12.7109375" style="31" customWidth="1"/>
    <col min="12" max="16384" width="7.8515625" style="31" customWidth="1"/>
  </cols>
  <sheetData>
    <row r="1" ht="15">
      <c r="A1" s="3" t="s">
        <v>0</v>
      </c>
    </row>
    <row r="2" ht="15">
      <c r="A2" s="82" t="s">
        <v>158</v>
      </c>
    </row>
    <row r="3" ht="15">
      <c r="A3" s="3" t="s">
        <v>72</v>
      </c>
    </row>
    <row r="4" ht="12.75">
      <c r="A4" s="1"/>
    </row>
    <row r="5" ht="13.5">
      <c r="A5" s="83" t="s">
        <v>154</v>
      </c>
    </row>
    <row r="6" ht="4.5" customHeight="1">
      <c r="A6" s="4"/>
    </row>
    <row r="7" spans="1:11" ht="12.75">
      <c r="A7" s="2"/>
      <c r="B7" s="103" t="s">
        <v>126</v>
      </c>
      <c r="C7" s="103"/>
      <c r="D7" s="103"/>
      <c r="E7" s="103"/>
      <c r="F7" s="103"/>
      <c r="G7" s="103"/>
      <c r="H7" s="103"/>
      <c r="I7" s="1"/>
      <c r="J7" s="1"/>
      <c r="K7" s="1"/>
    </row>
    <row r="8" spans="2:10" s="1" customFormat="1" ht="12.75">
      <c r="B8" s="100" t="s">
        <v>61</v>
      </c>
      <c r="C8" s="100" t="s">
        <v>62</v>
      </c>
      <c r="D8" s="100" t="s">
        <v>63</v>
      </c>
      <c r="E8" s="100" t="s">
        <v>64</v>
      </c>
      <c r="F8" s="100" t="s">
        <v>65</v>
      </c>
      <c r="G8" s="100" t="s">
        <v>66</v>
      </c>
      <c r="H8" s="100" t="s">
        <v>67</v>
      </c>
      <c r="I8" s="100" t="s">
        <v>9</v>
      </c>
      <c r="J8" s="100" t="s">
        <v>124</v>
      </c>
    </row>
    <row r="9" spans="2:10" s="1" customFormat="1" ht="12.75">
      <c r="B9" s="101"/>
      <c r="C9" s="100"/>
      <c r="D9" s="100"/>
      <c r="E9" s="100"/>
      <c r="F9" s="100"/>
      <c r="G9" s="100"/>
      <c r="H9" s="100"/>
      <c r="I9" s="100"/>
      <c r="J9" s="100"/>
    </row>
    <row r="10" spans="2:10" s="1" customFormat="1" ht="12.75">
      <c r="B10" s="101"/>
      <c r="C10" s="100"/>
      <c r="D10" s="100"/>
      <c r="E10" s="100"/>
      <c r="F10" s="100"/>
      <c r="G10" s="100"/>
      <c r="H10" s="100"/>
      <c r="I10" s="102"/>
      <c r="J10" s="100"/>
    </row>
    <row r="11" spans="2:10" s="1" customFormat="1" ht="12.75">
      <c r="B11" s="23" t="s">
        <v>15</v>
      </c>
      <c r="C11" s="23" t="s">
        <v>15</v>
      </c>
      <c r="D11" s="23" t="s">
        <v>15</v>
      </c>
      <c r="E11" s="23" t="s">
        <v>15</v>
      </c>
      <c r="F11" s="23" t="s">
        <v>15</v>
      </c>
      <c r="G11" s="23" t="s">
        <v>15</v>
      </c>
      <c r="H11" s="23" t="s">
        <v>15</v>
      </c>
      <c r="I11" s="23" t="s">
        <v>15</v>
      </c>
      <c r="J11" s="23" t="s">
        <v>15</v>
      </c>
    </row>
    <row r="12" spans="2:10" s="1" customFormat="1" ht="12.75">
      <c r="B12" s="79"/>
      <c r="C12" s="32"/>
      <c r="D12" s="32"/>
      <c r="E12" s="32"/>
      <c r="F12" s="32"/>
      <c r="G12" s="32"/>
      <c r="H12" s="32"/>
      <c r="I12" s="32"/>
      <c r="J12" s="32"/>
    </row>
    <row r="13" spans="1:10" s="1" customFormat="1" ht="12.75">
      <c r="A13" s="2" t="s">
        <v>118</v>
      </c>
      <c r="B13" s="47">
        <v>82106.524</v>
      </c>
      <c r="C13" s="47">
        <v>33959.976</v>
      </c>
      <c r="D13" s="47">
        <v>1259.157</v>
      </c>
      <c r="E13" s="47">
        <v>1414.392</v>
      </c>
      <c r="F13" s="47">
        <v>910.916</v>
      </c>
      <c r="G13" s="47">
        <v>58167.927</v>
      </c>
      <c r="H13" s="47">
        <v>177818.89200000002</v>
      </c>
      <c r="I13" s="47">
        <v>8883.92</v>
      </c>
      <c r="J13" s="47">
        <v>186702.81200000003</v>
      </c>
    </row>
    <row r="14" spans="1:10" s="1" customFormat="1" ht="12.75" hidden="1">
      <c r="A14" s="2"/>
      <c r="B14" s="47"/>
      <c r="C14" s="47"/>
      <c r="D14" s="47"/>
      <c r="E14" s="47"/>
      <c r="F14" s="47"/>
      <c r="G14" s="47"/>
      <c r="H14" s="47"/>
      <c r="I14" s="47"/>
      <c r="J14" s="47"/>
    </row>
    <row r="15" spans="1:10" s="1" customFormat="1" ht="12.75" hidden="1">
      <c r="A15" s="2" t="s">
        <v>81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/>
      <c r="I15" s="47"/>
      <c r="J15" s="47">
        <v>0</v>
      </c>
    </row>
    <row r="16" spans="1:10" s="1" customFormat="1" ht="12.75">
      <c r="A16" s="2"/>
      <c r="B16" s="47"/>
      <c r="C16" s="47"/>
      <c r="D16" s="47"/>
      <c r="E16" s="47"/>
      <c r="F16" s="47"/>
      <c r="G16" s="47"/>
      <c r="H16" s="47"/>
      <c r="I16" s="47"/>
      <c r="J16" s="47"/>
    </row>
    <row r="17" spans="1:10" s="1" customFormat="1" ht="12.75">
      <c r="A17" s="2" t="s">
        <v>68</v>
      </c>
      <c r="B17" s="58">
        <v>0</v>
      </c>
      <c r="C17" s="59">
        <v>0</v>
      </c>
      <c r="D17" s="59">
        <v>0</v>
      </c>
      <c r="E17" s="59">
        <v>0</v>
      </c>
      <c r="F17" s="59">
        <v>-25.919406000000045</v>
      </c>
      <c r="G17" s="59">
        <v>0</v>
      </c>
      <c r="H17" s="59">
        <v>-25.919406000000045</v>
      </c>
      <c r="I17" s="59">
        <v>32.725995999999995</v>
      </c>
      <c r="J17" s="60">
        <v>6.80658999999995</v>
      </c>
    </row>
    <row r="18" spans="1:10" s="1" customFormat="1" ht="12.75">
      <c r="A18" s="2"/>
      <c r="B18" s="47"/>
      <c r="C18" s="47"/>
      <c r="D18" s="47"/>
      <c r="E18" s="47"/>
      <c r="F18" s="47"/>
      <c r="G18" s="47"/>
      <c r="H18" s="47"/>
      <c r="I18" s="47"/>
      <c r="J18" s="47"/>
    </row>
    <row r="19" spans="1:10" s="1" customFormat="1" ht="12.75">
      <c r="A19" s="2" t="s">
        <v>145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12.75">
      <c r="A20" s="2" t="s">
        <v>69</v>
      </c>
      <c r="B20" s="47">
        <v>0</v>
      </c>
      <c r="C20" s="47">
        <v>0</v>
      </c>
      <c r="D20" s="47">
        <v>0</v>
      </c>
      <c r="E20" s="47">
        <v>0</v>
      </c>
      <c r="F20" s="47">
        <v>-25.919406000000045</v>
      </c>
      <c r="G20" s="47">
        <v>0</v>
      </c>
      <c r="H20" s="47">
        <v>-25.919406000000045</v>
      </c>
      <c r="I20" s="47">
        <v>32.725995999999995</v>
      </c>
      <c r="J20" s="47">
        <v>6.80658999999995</v>
      </c>
    </row>
    <row r="21" spans="1:10" s="1" customFormat="1" ht="12.75">
      <c r="A21" s="2"/>
      <c r="B21" s="47"/>
      <c r="C21" s="47"/>
      <c r="D21" s="47"/>
      <c r="E21" s="47"/>
      <c r="F21" s="47"/>
      <c r="G21" s="47"/>
      <c r="H21" s="47"/>
      <c r="I21" s="47"/>
      <c r="J21" s="47"/>
    </row>
    <row r="22" spans="1:10" s="1" customFormat="1" ht="12.75">
      <c r="A22" s="2" t="s">
        <v>130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3084.760049719078</v>
      </c>
      <c r="H22" s="47">
        <v>3084.760049719078</v>
      </c>
      <c r="I22" s="47">
        <v>0</v>
      </c>
      <c r="J22" s="47">
        <v>3084.760049719078</v>
      </c>
    </row>
    <row r="23" spans="1:10" s="1" customFormat="1" ht="12.75">
      <c r="A23" s="2"/>
      <c r="B23" s="47"/>
      <c r="C23" s="47"/>
      <c r="D23" s="47"/>
      <c r="E23" s="47"/>
      <c r="F23" s="47"/>
      <c r="G23" s="47"/>
      <c r="H23" s="47"/>
      <c r="I23" s="47"/>
      <c r="J23" s="47"/>
    </row>
    <row r="24" spans="1:10" s="1" customFormat="1" ht="12.75">
      <c r="A24" s="2" t="s">
        <v>127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4574.301401804638</v>
      </c>
      <c r="H24" s="47">
        <v>4574.301401804638</v>
      </c>
      <c r="I24" s="47">
        <v>774.8189358290155</v>
      </c>
      <c r="J24" s="47">
        <v>5349.120337633653</v>
      </c>
    </row>
    <row r="25" spans="1:10" s="1" customFormat="1" ht="12.75" hidden="1">
      <c r="A25" s="2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1" customFormat="1" ht="12.75" hidden="1">
      <c r="A26" s="2" t="s">
        <v>108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</row>
    <row r="27" spans="1:10" s="1" customFormat="1" ht="12.75">
      <c r="A27" s="2"/>
      <c r="B27" s="47"/>
      <c r="C27" s="47"/>
      <c r="D27" s="47"/>
      <c r="E27" s="47"/>
      <c r="F27" s="47"/>
      <c r="G27" s="47"/>
      <c r="H27" s="47"/>
      <c r="I27" s="47"/>
      <c r="J27" s="47"/>
    </row>
    <row r="28" spans="1:11" s="1" customFormat="1" ht="13.5" thickBot="1">
      <c r="A28" s="84" t="s">
        <v>155</v>
      </c>
      <c r="B28" s="14">
        <v>82106.524</v>
      </c>
      <c r="C28" s="14">
        <v>33959.976</v>
      </c>
      <c r="D28" s="14">
        <v>1259.157</v>
      </c>
      <c r="E28" s="14">
        <v>1414.392</v>
      </c>
      <c r="F28" s="14">
        <v>884.996594</v>
      </c>
      <c r="G28" s="14">
        <v>65826.98845152372</v>
      </c>
      <c r="H28" s="14">
        <v>185452.03404552373</v>
      </c>
      <c r="I28" s="14">
        <v>9691.464931829014</v>
      </c>
      <c r="J28" s="14">
        <v>195143.49897735275</v>
      </c>
      <c r="K28" s="8">
        <f>+J28-'BS'!C66</f>
        <v>-0.0006332702469080687</v>
      </c>
    </row>
    <row r="29" spans="2:11" s="1" customFormat="1" ht="13.5" thickTop="1">
      <c r="B29" s="18"/>
      <c r="C29" s="18"/>
      <c r="D29" s="18"/>
      <c r="E29" s="18"/>
      <c r="F29" s="18"/>
      <c r="G29" s="18"/>
      <c r="H29" s="18"/>
      <c r="I29" s="18"/>
      <c r="J29" s="18"/>
      <c r="K29" s="8"/>
    </row>
    <row r="30" spans="2:11" s="1" customFormat="1" ht="12.75">
      <c r="B30" s="18"/>
      <c r="C30" s="18"/>
      <c r="D30" s="18"/>
      <c r="E30" s="18"/>
      <c r="F30" s="18"/>
      <c r="G30" s="18"/>
      <c r="H30" s="18"/>
      <c r="I30" s="18"/>
      <c r="J30" s="18"/>
      <c r="K30" s="8"/>
    </row>
    <row r="31" spans="1:10" s="1" customFormat="1" ht="12.75">
      <c r="A31" s="1" t="s">
        <v>102</v>
      </c>
      <c r="B31" s="8">
        <v>82106.524</v>
      </c>
      <c r="C31" s="8">
        <v>33959.976</v>
      </c>
      <c r="D31" s="8">
        <v>1259.157</v>
      </c>
      <c r="E31" s="8">
        <v>1414.392</v>
      </c>
      <c r="F31" s="8">
        <v>1122.144</v>
      </c>
      <c r="G31" s="8">
        <v>57268.211</v>
      </c>
      <c r="H31" s="8">
        <v>177130.404</v>
      </c>
      <c r="I31" s="22">
        <v>12134.131</v>
      </c>
      <c r="J31" s="8">
        <v>189264.335</v>
      </c>
    </row>
    <row r="32" spans="2:10" s="1" customFormat="1" ht="12.75" customHeight="1" hidden="1">
      <c r="B32" s="8"/>
      <c r="C32" s="8"/>
      <c r="D32" s="8"/>
      <c r="E32" s="8"/>
      <c r="F32" s="8"/>
      <c r="G32" s="8"/>
      <c r="H32" s="8"/>
      <c r="I32" s="22"/>
      <c r="J32" s="8"/>
    </row>
    <row r="33" spans="1:10" s="1" customFormat="1" ht="12.75" customHeight="1" hidden="1">
      <c r="A33" s="1" t="s">
        <v>81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/>
      <c r="I33" s="22"/>
      <c r="J33" s="8">
        <v>0</v>
      </c>
    </row>
    <row r="34" spans="2:10" s="1" customFormat="1" ht="12.75">
      <c r="B34" s="8"/>
      <c r="C34" s="8"/>
      <c r="D34" s="8"/>
      <c r="E34" s="8"/>
      <c r="F34" s="8"/>
      <c r="G34" s="8"/>
      <c r="H34" s="8"/>
      <c r="I34" s="22"/>
      <c r="J34" s="8"/>
    </row>
    <row r="35" spans="1:10" s="1" customFormat="1" ht="12.75">
      <c r="A35" s="1" t="s">
        <v>68</v>
      </c>
      <c r="B35" s="42">
        <v>0</v>
      </c>
      <c r="C35" s="43">
        <v>0</v>
      </c>
      <c r="D35" s="43">
        <v>0</v>
      </c>
      <c r="E35" s="43">
        <v>0</v>
      </c>
      <c r="F35" s="43">
        <v>-29.126017300000036</v>
      </c>
      <c r="G35" s="43">
        <v>0</v>
      </c>
      <c r="H35" s="43">
        <v>-29.126017300000036</v>
      </c>
      <c r="I35" s="87">
        <v>102.54827729999998</v>
      </c>
      <c r="J35" s="44">
        <v>73.42225999999994</v>
      </c>
    </row>
    <row r="36" spans="2:10" s="1" customFormat="1" ht="12.75">
      <c r="B36" s="8"/>
      <c r="C36" s="8"/>
      <c r="D36" s="8"/>
      <c r="E36" s="8"/>
      <c r="F36" s="8"/>
      <c r="G36" s="8"/>
      <c r="H36" s="8"/>
      <c r="I36" s="22"/>
      <c r="J36" s="8"/>
    </row>
    <row r="37" spans="1:9" s="1" customFormat="1" ht="12.75">
      <c r="A37" s="1" t="s">
        <v>145</v>
      </c>
      <c r="I37" s="21"/>
    </row>
    <row r="38" spans="1:10" s="1" customFormat="1" ht="12.75">
      <c r="A38" s="1" t="s">
        <v>69</v>
      </c>
      <c r="B38" s="8">
        <v>0</v>
      </c>
      <c r="C38" s="8">
        <v>0</v>
      </c>
      <c r="D38" s="8">
        <v>0</v>
      </c>
      <c r="E38" s="8">
        <v>0</v>
      </c>
      <c r="F38" s="8">
        <v>-29.126017300000036</v>
      </c>
      <c r="G38" s="8">
        <v>0</v>
      </c>
      <c r="H38" s="8">
        <v>-29.126017300000036</v>
      </c>
      <c r="I38" s="22">
        <v>102.54827729999998</v>
      </c>
      <c r="J38" s="8">
        <v>73.42225999999994</v>
      </c>
    </row>
    <row r="39" spans="2:10" s="1" customFormat="1" ht="12.75">
      <c r="B39" s="8"/>
      <c r="C39" s="8"/>
      <c r="D39" s="8"/>
      <c r="E39" s="8"/>
      <c r="F39" s="8"/>
      <c r="G39" s="8"/>
      <c r="H39" s="8"/>
      <c r="I39" s="22"/>
      <c r="J39" s="8"/>
    </row>
    <row r="40" spans="1:10" s="1" customFormat="1" ht="12.75">
      <c r="A40" s="1" t="s">
        <v>127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5982.413745701721</v>
      </c>
      <c r="H40" s="8">
        <v>5982.413745701721</v>
      </c>
      <c r="I40" s="22">
        <v>1198.5554454349838</v>
      </c>
      <c r="J40" s="8">
        <v>7180.969191136705</v>
      </c>
    </row>
    <row r="41" spans="2:10" s="1" customFormat="1" ht="12.75" customHeight="1" hidden="1">
      <c r="B41" s="8"/>
      <c r="C41" s="8"/>
      <c r="D41" s="8"/>
      <c r="E41" s="8"/>
      <c r="F41" s="8"/>
      <c r="G41" s="8"/>
      <c r="H41" s="8"/>
      <c r="I41" s="22"/>
      <c r="J41" s="8"/>
    </row>
    <row r="42" spans="1:10" s="1" customFormat="1" ht="12.75" customHeight="1" hidden="1">
      <c r="A42" s="1" t="s">
        <v>107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22"/>
      <c r="J42" s="8">
        <v>0</v>
      </c>
    </row>
    <row r="43" spans="2:10" s="1" customFormat="1" ht="12.75">
      <c r="B43" s="8"/>
      <c r="C43" s="8"/>
      <c r="D43" s="8"/>
      <c r="E43" s="8"/>
      <c r="F43" s="8"/>
      <c r="G43" s="8"/>
      <c r="H43" s="8"/>
      <c r="I43" s="22"/>
      <c r="J43" s="8"/>
    </row>
    <row r="44" spans="1:11" s="1" customFormat="1" ht="13.5" thickBot="1">
      <c r="A44" s="86" t="s">
        <v>157</v>
      </c>
      <c r="B44" s="12">
        <v>82106.524</v>
      </c>
      <c r="C44" s="12">
        <v>33959.976</v>
      </c>
      <c r="D44" s="12">
        <v>1259.157</v>
      </c>
      <c r="E44" s="12">
        <v>1414.392</v>
      </c>
      <c r="F44" s="12">
        <v>1093.0179827</v>
      </c>
      <c r="G44" s="12">
        <v>63250.62474570172</v>
      </c>
      <c r="H44" s="12">
        <v>183083.69172840173</v>
      </c>
      <c r="I44" s="12">
        <v>13435.234722734984</v>
      </c>
      <c r="J44" s="12">
        <v>196518.7264511367</v>
      </c>
      <c r="K44" s="8"/>
    </row>
    <row r="45" spans="2:11" s="1" customFormat="1" ht="13.5" thickTop="1">
      <c r="B45" s="18"/>
      <c r="C45" s="18"/>
      <c r="D45" s="18"/>
      <c r="E45" s="18"/>
      <c r="F45" s="18"/>
      <c r="G45" s="18"/>
      <c r="H45" s="18"/>
      <c r="I45" s="18"/>
      <c r="J45" s="18"/>
      <c r="K45" s="8"/>
    </row>
    <row r="46" spans="2:10" s="1" customFormat="1" ht="12.75">
      <c r="B46" s="8"/>
      <c r="C46" s="8"/>
      <c r="D46" s="8"/>
      <c r="E46" s="8"/>
      <c r="F46" s="8"/>
      <c r="G46" s="8"/>
      <c r="H46" s="8"/>
      <c r="I46" s="8"/>
      <c r="J46" s="8"/>
    </row>
    <row r="47" spans="1:9" s="1" customFormat="1" ht="12.75">
      <c r="A47" s="2" t="s">
        <v>134</v>
      </c>
      <c r="B47" s="8"/>
      <c r="C47" s="8"/>
      <c r="D47" s="8"/>
      <c r="E47" s="8"/>
      <c r="F47" s="8"/>
      <c r="G47" s="8"/>
      <c r="H47" s="8"/>
      <c r="I47" s="8"/>
    </row>
    <row r="48" spans="1:10" s="1" customFormat="1" ht="12.75">
      <c r="A48" s="2"/>
      <c r="B48" s="8"/>
      <c r="C48" s="8"/>
      <c r="D48" s="8"/>
      <c r="E48" s="8"/>
      <c r="F48" s="8"/>
      <c r="G48" s="8"/>
      <c r="H48" s="8"/>
      <c r="I48" s="8"/>
      <c r="J48" s="8"/>
    </row>
    <row r="49" spans="1:10" s="1" customFormat="1" ht="12.75">
      <c r="A49" s="98" t="s">
        <v>113</v>
      </c>
      <c r="B49" s="98"/>
      <c r="C49" s="98"/>
      <c r="D49" s="98"/>
      <c r="E49" s="98"/>
      <c r="F49" s="98"/>
      <c r="G49" s="98"/>
      <c r="H49" s="98"/>
      <c r="I49" s="98"/>
      <c r="J49" s="98"/>
    </row>
    <row r="50" spans="2:10" s="1" customFormat="1" ht="12.75">
      <c r="B50" s="8"/>
      <c r="C50" s="8"/>
      <c r="D50" s="8"/>
      <c r="E50" s="8"/>
      <c r="F50" s="8"/>
      <c r="G50" s="8"/>
      <c r="H50" s="8"/>
      <c r="I50" s="8"/>
      <c r="J50" s="8"/>
    </row>
    <row r="51" spans="2:10" s="1" customFormat="1" ht="12.75">
      <c r="B51" s="8"/>
      <c r="C51" s="8"/>
      <c r="D51" s="8"/>
      <c r="E51" s="8"/>
      <c r="F51" s="8"/>
      <c r="G51" s="8"/>
      <c r="H51" s="8"/>
      <c r="I51" s="8"/>
      <c r="J51" s="8"/>
    </row>
    <row r="52" spans="2:10" s="1" customFormat="1" ht="12.75">
      <c r="B52" s="8"/>
      <c r="C52" s="8"/>
      <c r="D52" s="8"/>
      <c r="E52" s="8"/>
      <c r="F52" s="8"/>
      <c r="G52" s="8"/>
      <c r="H52" s="8"/>
      <c r="I52" s="8"/>
      <c r="J52" s="8"/>
    </row>
    <row r="53" spans="2:10" s="1" customFormat="1" ht="12.75">
      <c r="B53" s="8"/>
      <c r="C53" s="8"/>
      <c r="D53" s="8"/>
      <c r="E53" s="8"/>
      <c r="F53" s="8"/>
      <c r="G53" s="8"/>
      <c r="H53" s="8"/>
      <c r="I53" s="8"/>
      <c r="J53" s="8"/>
    </row>
    <row r="54" spans="2:10" s="1" customFormat="1" ht="12.75">
      <c r="B54" s="8"/>
      <c r="C54" s="8"/>
      <c r="D54" s="8"/>
      <c r="E54" s="8"/>
      <c r="F54" s="8"/>
      <c r="G54" s="8"/>
      <c r="H54" s="8"/>
      <c r="I54" s="8"/>
      <c r="J54" s="8"/>
    </row>
    <row r="55" spans="2:10" s="1" customFormat="1" ht="12.75">
      <c r="B55" s="8"/>
      <c r="C55" s="8"/>
      <c r="D55" s="8"/>
      <c r="E55" s="8"/>
      <c r="F55" s="8"/>
      <c r="G55" s="8"/>
      <c r="H55" s="8"/>
      <c r="I55" s="8"/>
      <c r="J55" s="8"/>
    </row>
    <row r="56" spans="2:10" s="1" customFormat="1" ht="12.75">
      <c r="B56" s="8"/>
      <c r="C56" s="8"/>
      <c r="D56" s="8"/>
      <c r="E56" s="8"/>
      <c r="F56" s="8"/>
      <c r="G56" s="8"/>
      <c r="H56" s="8"/>
      <c r="I56" s="8"/>
      <c r="J56" s="8"/>
    </row>
    <row r="57" spans="2:10" s="1" customFormat="1" ht="12.75">
      <c r="B57" s="8"/>
      <c r="C57" s="8"/>
      <c r="D57" s="8"/>
      <c r="E57" s="8"/>
      <c r="F57" s="8"/>
      <c r="G57" s="8"/>
      <c r="H57" s="8"/>
      <c r="I57" s="8"/>
      <c r="J57" s="8"/>
    </row>
    <row r="58" spans="2:10" s="1" customFormat="1" ht="12.75">
      <c r="B58" s="8"/>
      <c r="C58" s="8"/>
      <c r="D58" s="8"/>
      <c r="E58" s="8"/>
      <c r="F58" s="8"/>
      <c r="G58" s="8"/>
      <c r="H58" s="8"/>
      <c r="I58" s="8"/>
      <c r="J58" s="8"/>
    </row>
    <row r="59" spans="2:10" s="1" customFormat="1" ht="12.75">
      <c r="B59" s="8"/>
      <c r="C59" s="8"/>
      <c r="D59" s="8"/>
      <c r="E59" s="8"/>
      <c r="F59" s="8"/>
      <c r="G59" s="8"/>
      <c r="H59" s="8"/>
      <c r="I59" s="8"/>
      <c r="J59" s="8"/>
    </row>
    <row r="60" spans="2:10" s="1" customFormat="1" ht="12.75">
      <c r="B60" s="8"/>
      <c r="C60" s="8"/>
      <c r="D60" s="8"/>
      <c r="E60" s="8"/>
      <c r="F60" s="8"/>
      <c r="G60" s="8"/>
      <c r="H60" s="8"/>
      <c r="I60" s="8"/>
      <c r="J60" s="8"/>
    </row>
    <row r="61" spans="2:10" s="1" customFormat="1" ht="12.75">
      <c r="B61" s="8"/>
      <c r="C61" s="8"/>
      <c r="D61" s="8"/>
      <c r="E61" s="8"/>
      <c r="F61" s="8"/>
      <c r="G61" s="8"/>
      <c r="H61" s="8"/>
      <c r="I61" s="8"/>
      <c r="J61" s="8"/>
    </row>
    <row r="62" spans="2:10" s="1" customFormat="1" ht="12.75">
      <c r="B62" s="8"/>
      <c r="C62" s="8"/>
      <c r="D62" s="8"/>
      <c r="E62" s="8"/>
      <c r="F62" s="8"/>
      <c r="G62" s="8"/>
      <c r="H62" s="8"/>
      <c r="I62" s="8"/>
      <c r="J62" s="8"/>
    </row>
    <row r="63" spans="2:10" s="1" customFormat="1" ht="12.75">
      <c r="B63" s="8"/>
      <c r="C63" s="8"/>
      <c r="D63" s="8"/>
      <c r="E63" s="8"/>
      <c r="F63" s="8"/>
      <c r="G63" s="8"/>
      <c r="H63" s="8"/>
      <c r="I63" s="8"/>
      <c r="J63" s="8"/>
    </row>
    <row r="64" spans="2:10" s="1" customFormat="1" ht="12.75">
      <c r="B64" s="8"/>
      <c r="C64" s="8"/>
      <c r="D64" s="8"/>
      <c r="E64" s="8"/>
      <c r="F64" s="8"/>
      <c r="G64" s="8"/>
      <c r="H64" s="8"/>
      <c r="I64" s="8"/>
      <c r="J64" s="8"/>
    </row>
    <row r="65" spans="2:10" s="1" customFormat="1" ht="12.75">
      <c r="B65" s="8"/>
      <c r="C65" s="8"/>
      <c r="D65" s="8"/>
      <c r="E65" s="8"/>
      <c r="F65" s="8"/>
      <c r="G65" s="8"/>
      <c r="H65" s="8"/>
      <c r="I65" s="8"/>
      <c r="J65" s="8"/>
    </row>
    <row r="66" spans="2:10" s="1" customFormat="1" ht="12.75">
      <c r="B66" s="8"/>
      <c r="C66" s="8"/>
      <c r="D66" s="8"/>
      <c r="E66" s="8"/>
      <c r="F66" s="8"/>
      <c r="G66" s="8"/>
      <c r="H66" s="8"/>
      <c r="I66" s="8"/>
      <c r="J66" s="8"/>
    </row>
    <row r="67" spans="2:10" s="1" customFormat="1" ht="12.75">
      <c r="B67" s="8"/>
      <c r="C67" s="8"/>
      <c r="D67" s="8"/>
      <c r="E67" s="8"/>
      <c r="F67" s="8"/>
      <c r="G67" s="8"/>
      <c r="H67" s="8"/>
      <c r="I67" s="8"/>
      <c r="J67" s="8"/>
    </row>
    <row r="68" spans="2:10" s="1" customFormat="1" ht="12.75">
      <c r="B68" s="8"/>
      <c r="C68" s="8"/>
      <c r="D68" s="8"/>
      <c r="E68" s="8"/>
      <c r="F68" s="8"/>
      <c r="G68" s="8"/>
      <c r="H68" s="8"/>
      <c r="I68" s="8"/>
      <c r="J68" s="8"/>
    </row>
    <row r="69" spans="2:10" s="1" customFormat="1" ht="12.75">
      <c r="B69" s="8"/>
      <c r="C69" s="8"/>
      <c r="D69" s="8"/>
      <c r="E69" s="8"/>
      <c r="F69" s="8"/>
      <c r="G69" s="8"/>
      <c r="H69" s="8"/>
      <c r="I69" s="8"/>
      <c r="J69" s="8"/>
    </row>
    <row r="70" spans="2:10" s="1" customFormat="1" ht="12.75">
      <c r="B70" s="8"/>
      <c r="C70" s="8"/>
      <c r="D70" s="8"/>
      <c r="E70" s="8"/>
      <c r="F70" s="8"/>
      <c r="G70" s="8"/>
      <c r="H70" s="8"/>
      <c r="I70" s="8"/>
      <c r="J70" s="8"/>
    </row>
    <row r="71" spans="2:10" s="1" customFormat="1" ht="12.75">
      <c r="B71" s="8"/>
      <c r="C71" s="8"/>
      <c r="D71" s="8"/>
      <c r="E71" s="8"/>
      <c r="F71" s="8"/>
      <c r="G71" s="8"/>
      <c r="H71" s="8"/>
      <c r="I71" s="8"/>
      <c r="J71" s="8"/>
    </row>
    <row r="72" spans="2:10" s="1" customFormat="1" ht="12.75">
      <c r="B72" s="8"/>
      <c r="C72" s="8"/>
      <c r="D72" s="8"/>
      <c r="E72" s="8"/>
      <c r="F72" s="8"/>
      <c r="G72" s="8"/>
      <c r="H72" s="8"/>
      <c r="I72" s="8"/>
      <c r="J72" s="8"/>
    </row>
    <row r="73" spans="2:10" s="1" customFormat="1" ht="12.75">
      <c r="B73" s="8"/>
      <c r="C73" s="8"/>
      <c r="D73" s="8"/>
      <c r="E73" s="8"/>
      <c r="F73" s="8"/>
      <c r="G73" s="8"/>
      <c r="H73" s="8"/>
      <c r="I73" s="8"/>
      <c r="J73" s="8"/>
    </row>
    <row r="74" spans="2:10" s="1" customFormat="1" ht="12.75">
      <c r="B74" s="8"/>
      <c r="C74" s="8"/>
      <c r="D74" s="8"/>
      <c r="E74" s="8"/>
      <c r="F74" s="8"/>
      <c r="G74" s="8"/>
      <c r="H74" s="8"/>
      <c r="I74" s="8"/>
      <c r="J74" s="8"/>
    </row>
    <row r="75" spans="2:10" s="1" customFormat="1" ht="12.75">
      <c r="B75" s="8"/>
      <c r="C75" s="8"/>
      <c r="D75" s="8"/>
      <c r="E75" s="8"/>
      <c r="F75" s="8"/>
      <c r="G75" s="8"/>
      <c r="H75" s="8"/>
      <c r="I75" s="8"/>
      <c r="J75" s="8"/>
    </row>
    <row r="76" spans="2:10" s="1" customFormat="1" ht="12.75">
      <c r="B76" s="8"/>
      <c r="C76" s="8"/>
      <c r="D76" s="8"/>
      <c r="E76" s="8"/>
      <c r="F76" s="8"/>
      <c r="G76" s="8"/>
      <c r="H76" s="8"/>
      <c r="I76" s="8"/>
      <c r="J76" s="8"/>
    </row>
    <row r="77" spans="2:10" s="1" customFormat="1" ht="12.75">
      <c r="B77" s="8"/>
      <c r="C77" s="8"/>
      <c r="D77" s="8"/>
      <c r="E77" s="8"/>
      <c r="F77" s="8"/>
      <c r="G77" s="8"/>
      <c r="H77" s="8"/>
      <c r="I77" s="8"/>
      <c r="J77" s="8"/>
    </row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</sheetData>
  <mergeCells count="11">
    <mergeCell ref="B7:H7"/>
    <mergeCell ref="A49:J49"/>
    <mergeCell ref="F8:F10"/>
    <mergeCell ref="G8:G10"/>
    <mergeCell ref="J8:J10"/>
    <mergeCell ref="B8:B10"/>
    <mergeCell ref="C8:C10"/>
    <mergeCell ref="D8:D10"/>
    <mergeCell ref="E8:E10"/>
    <mergeCell ref="H8:H10"/>
    <mergeCell ref="I8:I10"/>
  </mergeCells>
  <printOptions/>
  <pageMargins left="0.58" right="1.72" top="1.25" bottom="0.5" header="0.25" footer="0.2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 </cp:lastModifiedBy>
  <cp:lastPrinted>2006-11-20T06:56:00Z</cp:lastPrinted>
  <dcterms:created xsi:type="dcterms:W3CDTF">2002-11-18T01:32:42Z</dcterms:created>
  <dcterms:modified xsi:type="dcterms:W3CDTF">2006-11-01T07:23:00Z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